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60" windowWidth="15300" windowHeight="8160" activeTab="3"/>
  </bookViews>
  <sheets>
    <sheet name="wisatawan" sheetId="1" r:id="rId1"/>
    <sheet name="Unit Usaha" sheetId="2" r:id="rId2"/>
    <sheet name="TK" sheetId="4" r:id="rId3"/>
    <sheet name="Sheet3" sheetId="3" r:id="rId4"/>
  </sheets>
  <calcPr calcId="125725"/>
</workbook>
</file>

<file path=xl/calcChain.xml><?xml version="1.0" encoding="utf-8"?>
<calcChain xmlns="http://schemas.openxmlformats.org/spreadsheetml/2006/main">
  <c r="C17" i="3"/>
  <c r="E5"/>
  <c r="E6"/>
  <c r="E12"/>
  <c r="E13"/>
  <c r="C18"/>
  <c r="E7"/>
  <c r="E8"/>
  <c r="I5"/>
  <c r="K5"/>
  <c r="I6"/>
  <c r="K6"/>
  <c r="I7"/>
  <c r="K7"/>
  <c r="I8"/>
  <c r="K8"/>
  <c r="K9"/>
  <c r="K10"/>
  <c r="N9"/>
  <c r="P9"/>
  <c r="N10"/>
  <c r="P10"/>
  <c r="E11" i="4"/>
  <c r="E12"/>
  <c r="E10"/>
  <c r="E13"/>
  <c r="K13"/>
  <c r="D11"/>
  <c r="D12"/>
  <c r="D10"/>
  <c r="D13"/>
  <c r="K12"/>
  <c r="C11"/>
  <c r="C12"/>
  <c r="C10"/>
  <c r="C13"/>
  <c r="K11"/>
  <c r="B11"/>
  <c r="B12"/>
  <c r="B10"/>
  <c r="B13"/>
  <c r="K10"/>
  <c r="B22" i="2"/>
  <c r="B24"/>
  <c r="B26"/>
  <c r="B28"/>
  <c r="B30"/>
  <c r="B32"/>
  <c r="B21"/>
  <c r="K4"/>
  <c r="J22"/>
  <c r="K5"/>
  <c r="I23"/>
  <c r="K6"/>
  <c r="J24"/>
  <c r="K7"/>
  <c r="I25"/>
  <c r="K8"/>
  <c r="J26"/>
  <c r="K9"/>
  <c r="I27"/>
  <c r="K10"/>
  <c r="J28"/>
  <c r="K11"/>
  <c r="I29"/>
  <c r="K12"/>
  <c r="J30"/>
  <c r="K13"/>
  <c r="I31"/>
  <c r="K14"/>
  <c r="J32"/>
  <c r="K15"/>
  <c r="I33"/>
  <c r="K3"/>
  <c r="J21"/>
  <c r="L5" i="1"/>
  <c r="L6"/>
  <c r="D52"/>
  <c r="L7"/>
  <c r="L8"/>
  <c r="L9"/>
  <c r="L10"/>
  <c r="D56"/>
  <c r="L11"/>
  <c r="L12"/>
  <c r="L13"/>
  <c r="L14"/>
  <c r="D60"/>
  <c r="L15"/>
  <c r="L16"/>
  <c r="L17"/>
  <c r="L18"/>
  <c r="D64"/>
  <c r="L19"/>
  <c r="L20"/>
  <c r="L21"/>
  <c r="L22"/>
  <c r="D68"/>
  <c r="L23"/>
  <c r="L24"/>
  <c r="L25"/>
  <c r="L26"/>
  <c r="D72"/>
  <c r="L27"/>
  <c r="L28"/>
  <c r="L29"/>
  <c r="L30"/>
  <c r="E76"/>
  <c r="L31"/>
  <c r="L32"/>
  <c r="L33"/>
  <c r="L34"/>
  <c r="E80"/>
  <c r="L35"/>
  <c r="L36"/>
  <c r="L37"/>
  <c r="L38"/>
  <c r="E84"/>
  <c r="L39"/>
  <c r="L40"/>
  <c r="L41"/>
  <c r="L42"/>
  <c r="E88"/>
  <c r="L43"/>
  <c r="L4"/>
  <c r="K89"/>
  <c r="J89"/>
  <c r="I89"/>
  <c r="H89"/>
  <c r="G89"/>
  <c r="F89"/>
  <c r="E89"/>
  <c r="D89"/>
  <c r="K87"/>
  <c r="J87"/>
  <c r="I87"/>
  <c r="H87"/>
  <c r="G87"/>
  <c r="F87"/>
  <c r="E87"/>
  <c r="D87"/>
  <c r="K85"/>
  <c r="J85"/>
  <c r="I85"/>
  <c r="H85"/>
  <c r="G85"/>
  <c r="F85"/>
  <c r="E85"/>
  <c r="D85"/>
  <c r="K83"/>
  <c r="J83"/>
  <c r="I83"/>
  <c r="H83"/>
  <c r="G83"/>
  <c r="F83"/>
  <c r="E83"/>
  <c r="D83"/>
  <c r="K81"/>
  <c r="J81"/>
  <c r="I81"/>
  <c r="H81"/>
  <c r="G81"/>
  <c r="F81"/>
  <c r="E81"/>
  <c r="D81"/>
  <c r="K79"/>
  <c r="J79"/>
  <c r="I79"/>
  <c r="H79"/>
  <c r="G79"/>
  <c r="F79"/>
  <c r="E79"/>
  <c r="D79"/>
  <c r="K77"/>
  <c r="J77"/>
  <c r="I77"/>
  <c r="H77"/>
  <c r="G77"/>
  <c r="F77"/>
  <c r="E77"/>
  <c r="D77"/>
  <c r="K75"/>
  <c r="J75"/>
  <c r="I75"/>
  <c r="H75"/>
  <c r="G75"/>
  <c r="F75"/>
  <c r="E75"/>
  <c r="D75"/>
  <c r="K73"/>
  <c r="J73"/>
  <c r="I73"/>
  <c r="H73"/>
  <c r="G73"/>
  <c r="F73"/>
  <c r="E73"/>
  <c r="D73"/>
  <c r="K71"/>
  <c r="J71"/>
  <c r="I71"/>
  <c r="H71"/>
  <c r="G71"/>
  <c r="F71"/>
  <c r="E71"/>
  <c r="D71"/>
  <c r="K69"/>
  <c r="J69"/>
  <c r="I69"/>
  <c r="H69"/>
  <c r="G69"/>
  <c r="F69"/>
  <c r="E69"/>
  <c r="D69"/>
  <c r="K67"/>
  <c r="J67"/>
  <c r="I67"/>
  <c r="H67"/>
  <c r="G67"/>
  <c r="F67"/>
  <c r="E67"/>
  <c r="D67"/>
  <c r="K65"/>
  <c r="J65"/>
  <c r="I65"/>
  <c r="H65"/>
  <c r="G65"/>
  <c r="F65"/>
  <c r="E65"/>
  <c r="D65"/>
  <c r="K63"/>
  <c r="J63"/>
  <c r="I63"/>
  <c r="H63"/>
  <c r="G63"/>
  <c r="F63"/>
  <c r="E63"/>
  <c r="D63"/>
  <c r="K61"/>
  <c r="J61"/>
  <c r="I61"/>
  <c r="H61"/>
  <c r="G61"/>
  <c r="F61"/>
  <c r="E61"/>
  <c r="D61"/>
  <c r="K59"/>
  <c r="J59"/>
  <c r="I59"/>
  <c r="H59"/>
  <c r="G59"/>
  <c r="F59"/>
  <c r="E59"/>
  <c r="D59"/>
  <c r="K57"/>
  <c r="J57"/>
  <c r="I57"/>
  <c r="H57"/>
  <c r="G57"/>
  <c r="F57"/>
  <c r="E57"/>
  <c r="D57"/>
  <c r="K55"/>
  <c r="J55"/>
  <c r="I55"/>
  <c r="H55"/>
  <c r="G55"/>
  <c r="F55"/>
  <c r="E55"/>
  <c r="D55"/>
  <c r="K53"/>
  <c r="J53"/>
  <c r="I53"/>
  <c r="H53"/>
  <c r="G53"/>
  <c r="F53"/>
  <c r="E53"/>
  <c r="D53"/>
  <c r="K51"/>
  <c r="J51"/>
  <c r="I51"/>
  <c r="H51"/>
  <c r="G51"/>
  <c r="F51"/>
  <c r="E51"/>
  <c r="D51"/>
  <c r="B89"/>
  <c r="B87"/>
  <c r="B85"/>
  <c r="B83"/>
  <c r="B81"/>
  <c r="B79"/>
  <c r="B77"/>
  <c r="B75"/>
  <c r="B73"/>
  <c r="B71"/>
  <c r="B69"/>
  <c r="B67"/>
  <c r="B65"/>
  <c r="B63"/>
  <c r="B61"/>
  <c r="B59"/>
  <c r="B57"/>
  <c r="B55"/>
  <c r="B53"/>
  <c r="B51"/>
  <c r="C89"/>
  <c r="C87"/>
  <c r="C85"/>
  <c r="C83"/>
  <c r="C81"/>
  <c r="C79"/>
  <c r="C77"/>
  <c r="C75"/>
  <c r="C73"/>
  <c r="C71"/>
  <c r="C69"/>
  <c r="C67"/>
  <c r="C65"/>
  <c r="C63"/>
  <c r="C61"/>
  <c r="C59"/>
  <c r="C57"/>
  <c r="C55"/>
  <c r="C53"/>
  <c r="C51"/>
  <c r="D88"/>
  <c r="D84"/>
  <c r="D80"/>
  <c r="D76"/>
  <c r="L44"/>
  <c r="P24"/>
  <c r="K50"/>
  <c r="J50"/>
  <c r="I50"/>
  <c r="H50"/>
  <c r="G50"/>
  <c r="F50"/>
  <c r="K88"/>
  <c r="J88"/>
  <c r="I88"/>
  <c r="H88"/>
  <c r="G88"/>
  <c r="F88"/>
  <c r="K86"/>
  <c r="J86"/>
  <c r="I86"/>
  <c r="H86"/>
  <c r="G86"/>
  <c r="F86"/>
  <c r="K84"/>
  <c r="J84"/>
  <c r="I84"/>
  <c r="H84"/>
  <c r="G84"/>
  <c r="F84"/>
  <c r="K82"/>
  <c r="J82"/>
  <c r="I82"/>
  <c r="H82"/>
  <c r="G82"/>
  <c r="F82"/>
  <c r="K80"/>
  <c r="J80"/>
  <c r="I80"/>
  <c r="H80"/>
  <c r="G80"/>
  <c r="F80"/>
  <c r="K78"/>
  <c r="J78"/>
  <c r="I78"/>
  <c r="H78"/>
  <c r="G78"/>
  <c r="F78"/>
  <c r="K76"/>
  <c r="J76"/>
  <c r="I76"/>
  <c r="H76"/>
  <c r="G76"/>
  <c r="F76"/>
  <c r="K74"/>
  <c r="J74"/>
  <c r="I74"/>
  <c r="H74"/>
  <c r="G74"/>
  <c r="F74"/>
  <c r="K72"/>
  <c r="J72"/>
  <c r="I72"/>
  <c r="H72"/>
  <c r="G72"/>
  <c r="F72"/>
  <c r="E72"/>
  <c r="K70"/>
  <c r="J70"/>
  <c r="I70"/>
  <c r="H70"/>
  <c r="G70"/>
  <c r="F70"/>
  <c r="E70"/>
  <c r="K68"/>
  <c r="J68"/>
  <c r="I68"/>
  <c r="H68"/>
  <c r="G68"/>
  <c r="F68"/>
  <c r="E68"/>
  <c r="K66"/>
  <c r="J66"/>
  <c r="I66"/>
  <c r="H66"/>
  <c r="G66"/>
  <c r="F66"/>
  <c r="E66"/>
  <c r="K64"/>
  <c r="J64"/>
  <c r="I64"/>
  <c r="H64"/>
  <c r="G64"/>
  <c r="F64"/>
  <c r="E64"/>
  <c r="K62"/>
  <c r="J62"/>
  <c r="I62"/>
  <c r="H62"/>
  <c r="G62"/>
  <c r="F62"/>
  <c r="E62"/>
  <c r="K60"/>
  <c r="J60"/>
  <c r="I60"/>
  <c r="H60"/>
  <c r="G60"/>
  <c r="F60"/>
  <c r="E60"/>
  <c r="K58"/>
  <c r="J58"/>
  <c r="I58"/>
  <c r="H58"/>
  <c r="G58"/>
  <c r="F58"/>
  <c r="E58"/>
  <c r="K56"/>
  <c r="J56"/>
  <c r="I56"/>
  <c r="H56"/>
  <c r="G56"/>
  <c r="F56"/>
  <c r="E56"/>
  <c r="K54"/>
  <c r="J54"/>
  <c r="I54"/>
  <c r="H54"/>
  <c r="G54"/>
  <c r="F54"/>
  <c r="E54"/>
  <c r="K52"/>
  <c r="J52"/>
  <c r="I52"/>
  <c r="H52"/>
  <c r="G52"/>
  <c r="F52"/>
  <c r="E52"/>
  <c r="B50"/>
  <c r="B88"/>
  <c r="B86"/>
  <c r="B84"/>
  <c r="B82"/>
  <c r="B80"/>
  <c r="B78"/>
  <c r="B76"/>
  <c r="B74"/>
  <c r="B72"/>
  <c r="B70"/>
  <c r="B68"/>
  <c r="B66"/>
  <c r="B64"/>
  <c r="B62"/>
  <c r="B60"/>
  <c r="B58"/>
  <c r="B56"/>
  <c r="B54"/>
  <c r="B52"/>
  <c r="C50"/>
  <c r="C88"/>
  <c r="C86"/>
  <c r="C84"/>
  <c r="C82"/>
  <c r="C80"/>
  <c r="C78"/>
  <c r="C76"/>
  <c r="C74"/>
  <c r="C72"/>
  <c r="C70"/>
  <c r="C68"/>
  <c r="C66"/>
  <c r="C64"/>
  <c r="C62"/>
  <c r="C60"/>
  <c r="C58"/>
  <c r="C56"/>
  <c r="C54"/>
  <c r="C52"/>
  <c r="D50"/>
  <c r="D90"/>
  <c r="P16"/>
  <c r="D86"/>
  <c r="D82"/>
  <c r="D78"/>
  <c r="D74"/>
  <c r="D70"/>
  <c r="D66"/>
  <c r="D62"/>
  <c r="D58"/>
  <c r="D54"/>
  <c r="E50"/>
  <c r="E86"/>
  <c r="E82"/>
  <c r="E78"/>
  <c r="E74"/>
  <c r="K12" i="3"/>
  <c r="C19"/>
  <c r="B33" i="2"/>
  <c r="B31"/>
  <c r="B29"/>
  <c r="B27"/>
  <c r="B25"/>
  <c r="B23"/>
  <c r="B34"/>
  <c r="P14"/>
  <c r="C21"/>
  <c r="C32"/>
  <c r="C30"/>
  <c r="C28"/>
  <c r="C26"/>
  <c r="C24"/>
  <c r="C22"/>
  <c r="D33"/>
  <c r="D31"/>
  <c r="D29"/>
  <c r="D27"/>
  <c r="D25"/>
  <c r="D23"/>
  <c r="E21"/>
  <c r="E32"/>
  <c r="E30"/>
  <c r="E28"/>
  <c r="E26"/>
  <c r="E24"/>
  <c r="E22"/>
  <c r="F33"/>
  <c r="F31"/>
  <c r="F29"/>
  <c r="F27"/>
  <c r="F25"/>
  <c r="F23"/>
  <c r="G21"/>
  <c r="G32"/>
  <c r="G30"/>
  <c r="G28"/>
  <c r="G26"/>
  <c r="G24"/>
  <c r="G22"/>
  <c r="H33"/>
  <c r="H31"/>
  <c r="H29"/>
  <c r="H27"/>
  <c r="H25"/>
  <c r="H23"/>
  <c r="I21"/>
  <c r="I32"/>
  <c r="I30"/>
  <c r="I28"/>
  <c r="I26"/>
  <c r="I24"/>
  <c r="I22"/>
  <c r="J33"/>
  <c r="J31"/>
  <c r="J29"/>
  <c r="J27"/>
  <c r="J25"/>
  <c r="J23"/>
  <c r="J34"/>
  <c r="P22"/>
  <c r="K16"/>
  <c r="P24"/>
  <c r="N8" i="3"/>
  <c r="P8"/>
  <c r="N7"/>
  <c r="P7"/>
  <c r="N6"/>
  <c r="P6"/>
  <c r="N5"/>
  <c r="P5"/>
  <c r="C33" i="2"/>
  <c r="C31"/>
  <c r="C29"/>
  <c r="C27"/>
  <c r="C25"/>
  <c r="C23"/>
  <c r="D21"/>
  <c r="D32"/>
  <c r="D30"/>
  <c r="D28"/>
  <c r="D26"/>
  <c r="D24"/>
  <c r="D22"/>
  <c r="E33"/>
  <c r="E31"/>
  <c r="E29"/>
  <c r="E27"/>
  <c r="E25"/>
  <c r="E23"/>
  <c r="F21"/>
  <c r="F32"/>
  <c r="F30"/>
  <c r="F28"/>
  <c r="F26"/>
  <c r="F24"/>
  <c r="F22"/>
  <c r="G33"/>
  <c r="G31"/>
  <c r="G29"/>
  <c r="G27"/>
  <c r="G25"/>
  <c r="G23"/>
  <c r="H21"/>
  <c r="H32"/>
  <c r="H30"/>
  <c r="H28"/>
  <c r="H26"/>
  <c r="H24"/>
  <c r="H22"/>
  <c r="D34"/>
  <c r="P16"/>
  <c r="I34"/>
  <c r="P21"/>
  <c r="C90" i="1"/>
  <c r="P15"/>
  <c r="B90"/>
  <c r="P14"/>
  <c r="F34" i="2"/>
  <c r="P18"/>
  <c r="P12" i="3"/>
  <c r="C20"/>
  <c r="C21"/>
  <c r="G34" i="2"/>
  <c r="P19"/>
  <c r="C34"/>
  <c r="P15"/>
  <c r="G90" i="1"/>
  <c r="P19"/>
  <c r="I90"/>
  <c r="P21"/>
  <c r="K90"/>
  <c r="P23"/>
  <c r="C22" i="3"/>
  <c r="C27"/>
  <c r="H34" i="2"/>
  <c r="P20"/>
  <c r="E34"/>
  <c r="P17"/>
  <c r="E90" i="1"/>
  <c r="P17"/>
  <c r="F90"/>
  <c r="P18"/>
  <c r="P25"/>
  <c r="H90"/>
  <c r="P20"/>
  <c r="J90"/>
  <c r="P22"/>
  <c r="P27"/>
  <c r="P30"/>
  <c r="P26"/>
  <c r="P31"/>
  <c r="C28" i="3"/>
  <c r="C26"/>
  <c r="P25" i="2"/>
  <c r="P26"/>
</calcChain>
</file>

<file path=xl/comments1.xml><?xml version="1.0" encoding="utf-8"?>
<comments xmlns="http://schemas.openxmlformats.org/spreadsheetml/2006/main">
  <authors>
    <author>Vina</author>
  </authors>
  <commentList>
    <comment ref="O29" authorId="0">
      <text>
        <r>
          <rPr>
            <b/>
            <sz val="8"/>
            <color indexed="81"/>
            <rFont val="Tahoma"/>
            <family val="2"/>
          </rPr>
          <t>Vina:</t>
        </r>
        <r>
          <rPr>
            <sz val="8"/>
            <color indexed="81"/>
            <rFont val="Tahoma"/>
            <family val="2"/>
          </rPr>
          <t xml:space="preserve">
data kunj per bulan (orang)</t>
        </r>
      </text>
    </comment>
  </commentList>
</comments>
</file>

<file path=xl/sharedStrings.xml><?xml version="1.0" encoding="utf-8"?>
<sst xmlns="http://schemas.openxmlformats.org/spreadsheetml/2006/main" count="231" uniqueCount="115">
  <si>
    <t>16a</t>
  </si>
  <si>
    <t>16b</t>
  </si>
  <si>
    <t>16c</t>
  </si>
  <si>
    <t>16d</t>
  </si>
  <si>
    <t>16e</t>
  </si>
  <si>
    <t>16f</t>
  </si>
  <si>
    <t>16g</t>
  </si>
  <si>
    <t>16h</t>
  </si>
  <si>
    <t>16i</t>
  </si>
  <si>
    <t>16j</t>
  </si>
  <si>
    <t>Biaya Perjalanan</t>
  </si>
  <si>
    <t>Konsumsi dari rumah</t>
  </si>
  <si>
    <t>Konsumsi (dilokasi)</t>
  </si>
  <si>
    <t>Akomodasi (penginapan)</t>
  </si>
  <si>
    <t>Pembelian souvenir/oleh2</t>
  </si>
  <si>
    <t>Penyewaan alat jasa</t>
  </si>
  <si>
    <t xml:space="preserve">Dokumentasi </t>
  </si>
  <si>
    <t>Biaya parkir dan tol</t>
  </si>
  <si>
    <t>Tiket masuk kawasan GSE</t>
  </si>
  <si>
    <t>Tiket masuk objek wisata</t>
  </si>
  <si>
    <t>Biaya (Rp)</t>
  </si>
  <si>
    <t>Ket:</t>
  </si>
  <si>
    <t>TE</t>
  </si>
  <si>
    <t>Resp</t>
  </si>
  <si>
    <t>PROPORSI PENGELUARAN MASING-MASING BIAYA</t>
  </si>
  <si>
    <t>16a/TE</t>
  </si>
  <si>
    <t>16b/TE</t>
  </si>
  <si>
    <t>16c/TE</t>
  </si>
  <si>
    <t>16d/TE</t>
  </si>
  <si>
    <t>16e/TE</t>
  </si>
  <si>
    <t>16f/TE</t>
  </si>
  <si>
    <t>16g/TE</t>
  </si>
  <si>
    <t>16h/TE</t>
  </si>
  <si>
    <t>16i/TE</t>
  </si>
  <si>
    <t>16j/TE</t>
  </si>
  <si>
    <t>Rata-rata</t>
  </si>
  <si>
    <t>Rata-rata pengeluaran wstw</t>
  </si>
  <si>
    <t>Proporsi spending tourist</t>
  </si>
  <si>
    <t>Proporsi leakages</t>
  </si>
  <si>
    <t>Spending tourism (Rp/orang)</t>
  </si>
  <si>
    <t>Total Kunjungan per tahun</t>
  </si>
  <si>
    <t>Jumlah pengunjung total / bulan</t>
  </si>
  <si>
    <t>Total Spending per bulan</t>
  </si>
  <si>
    <t>Total Leakages per Bulan</t>
  </si>
  <si>
    <t>Ket</t>
  </si>
  <si>
    <t>Pendapatan pemilik</t>
  </si>
  <si>
    <t>upah karyawan</t>
  </si>
  <si>
    <t>pembelian input/bahan baku</t>
  </si>
  <si>
    <t>biaya pemeliharaan alat</t>
  </si>
  <si>
    <t>biaya operasional unit usaha (listrik,Pam)</t>
  </si>
  <si>
    <t>pengembalian kredit ke bank</t>
  </si>
  <si>
    <t>kebutuhan pangan harian</t>
  </si>
  <si>
    <t>transportasi lokal</t>
  </si>
  <si>
    <t>retribusi dan pajak</t>
  </si>
  <si>
    <t>I</t>
  </si>
  <si>
    <t>C1</t>
  </si>
  <si>
    <t>C2</t>
  </si>
  <si>
    <t>C3</t>
  </si>
  <si>
    <t>C4</t>
  </si>
  <si>
    <t>C5</t>
  </si>
  <si>
    <t>C6</t>
  </si>
  <si>
    <t>C7</t>
  </si>
  <si>
    <t>C8</t>
  </si>
  <si>
    <t>Total</t>
  </si>
  <si>
    <t>Rata-rata penerimaan Unit Usaha</t>
  </si>
  <si>
    <t>Leakage</t>
  </si>
  <si>
    <t>Real impact</t>
  </si>
  <si>
    <t>kebutuhan pangan</t>
  </si>
  <si>
    <t>biaya transportasi</t>
  </si>
  <si>
    <t>retribusi</t>
  </si>
  <si>
    <t>biaya lainnya</t>
  </si>
  <si>
    <t>H1</t>
  </si>
  <si>
    <t>H2</t>
  </si>
  <si>
    <t>H3</t>
  </si>
  <si>
    <t>H4</t>
  </si>
  <si>
    <t>Proporsi Pengeluaran TK Lokal</t>
  </si>
  <si>
    <t>Direct</t>
  </si>
  <si>
    <t>Indirect</t>
  </si>
  <si>
    <t>Induced</t>
  </si>
  <si>
    <t>Jenis Unit Usaha</t>
  </si>
  <si>
    <t>omzet/akhir pekan</t>
  </si>
  <si>
    <t>Omzet Total Unit Usaha</t>
  </si>
  <si>
    <t>Unit Usaha</t>
  </si>
  <si>
    <t>TK Total</t>
  </si>
  <si>
    <t>Total Income</t>
  </si>
  <si>
    <t>Tenaga Kerja</t>
  </si>
  <si>
    <t>Kios</t>
  </si>
  <si>
    <t>P.Kios</t>
  </si>
  <si>
    <t>Asongan</t>
  </si>
  <si>
    <t>P.Asongan</t>
  </si>
  <si>
    <t>Parkir</t>
  </si>
  <si>
    <t>P.Parkir</t>
  </si>
  <si>
    <t>Toilet</t>
  </si>
  <si>
    <t>P.Toilet</t>
  </si>
  <si>
    <t>petugas kebersihan</t>
  </si>
  <si>
    <t>Per minggu</t>
  </si>
  <si>
    <t>pengelola wisata</t>
  </si>
  <si>
    <t>Perbulan</t>
  </si>
  <si>
    <t>Pendapatan yang diterima unit usaha (D)</t>
  </si>
  <si>
    <t>Pendapatan lokal tak langsung (N)</t>
  </si>
  <si>
    <t>Pendapatan lokal induced (U)</t>
  </si>
  <si>
    <t>D+N+U</t>
  </si>
  <si>
    <t>D+N</t>
  </si>
  <si>
    <t>Nilai Multiplier</t>
  </si>
  <si>
    <t>Keynesian Income multiplier</t>
  </si>
  <si>
    <t>Ratio Income Multiplier Tipe 1</t>
  </si>
  <si>
    <t>Ratio Income Multiplier Tipe 2</t>
  </si>
  <si>
    <t>Jumlah unit Usaha</t>
  </si>
  <si>
    <t>Jumlah TK/unit</t>
  </si>
  <si>
    <t>Pendapatan/Bulan</t>
  </si>
  <si>
    <t>Pengeluaran/Bulan</t>
  </si>
  <si>
    <t xml:space="preserve">Total Pengeluaran </t>
  </si>
  <si>
    <r>
      <t xml:space="preserve">Pengeluaran wisatawan (E) </t>
    </r>
    <r>
      <rPr>
        <b/>
        <sz val="11"/>
        <rFont val="Times New Roman"/>
        <family val="1"/>
      </rPr>
      <t>(rata-rata pengeluaran wisatwan di dalam kawasan wisata dalam 1 bulan)</t>
    </r>
  </si>
  <si>
    <t>Tourist spending di kawasan wsiata (1bulan)</t>
  </si>
  <si>
    <t>Keynesian = 2,8 artinya: setiap peningkatan Rp 1 pada pengeluaran wisatwan di kawasan wisata akan menigkatkan pendapatan masyarakat loal sebesar Rp 2,8 baik langsung, tidak langsung, maupun induced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</si>
</sst>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.0_);_(* \(#,##0.0\);_(* &quot;-&quot;??_);_(@_)"/>
  </numFmts>
  <fonts count="36">
    <font>
      <sz val="10"/>
      <name val="Arial"/>
    </font>
    <font>
      <sz val="10"/>
      <name val="Arial"/>
    </font>
    <font>
      <b/>
      <sz val="10"/>
      <name val="Arial"/>
      <family val="2"/>
    </font>
    <font>
      <sz val="11"/>
      <name val="Times New Roman"/>
      <family val="1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sz val="12"/>
      <color indexed="1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name val="Arial"/>
      <family val="2"/>
    </font>
    <font>
      <b/>
      <sz val="10"/>
      <color indexed="9"/>
      <name val="Arial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  <charset val="1"/>
    </font>
    <font>
      <sz val="11"/>
      <name val="Calibri"/>
      <family val="2"/>
    </font>
    <font>
      <sz val="10"/>
      <name val="Arial"/>
      <family val="2"/>
    </font>
    <font>
      <sz val="11"/>
      <name val="Calibri"/>
      <family val="2"/>
      <charset val="1"/>
    </font>
    <font>
      <sz val="10"/>
      <name val="Arial"/>
      <family val="2"/>
    </font>
    <font>
      <b/>
      <sz val="16"/>
      <color indexed="10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b/>
      <sz val="11"/>
      <color indexed="10"/>
      <name val="Times New Roman"/>
      <family val="1"/>
    </font>
    <font>
      <b/>
      <sz val="10"/>
      <color indexed="10"/>
      <name val="Arial"/>
      <family val="2"/>
    </font>
    <font>
      <b/>
      <sz val="16"/>
      <name val="Times New Roman"/>
      <family val="1"/>
    </font>
    <font>
      <sz val="14"/>
      <name val="Arial"/>
      <family val="2"/>
    </font>
    <font>
      <sz val="14"/>
      <color indexed="8"/>
      <name val="Arial"/>
      <family val="2"/>
    </font>
    <font>
      <b/>
      <sz val="14"/>
      <name val="Arial"/>
      <family val="2"/>
    </font>
    <font>
      <sz val="14"/>
      <color indexed="10"/>
      <name val="Arial"/>
      <family val="2"/>
    </font>
    <font>
      <b/>
      <sz val="14"/>
      <color indexed="10"/>
      <name val="Arial"/>
      <family val="2"/>
    </font>
    <font>
      <sz val="14"/>
      <color indexed="36"/>
      <name val="Arial"/>
      <family val="2"/>
    </font>
    <font>
      <b/>
      <sz val="14"/>
      <color indexed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10"/>
      <name val="Arial"/>
      <family val="2"/>
    </font>
    <font>
      <b/>
      <sz val="14"/>
      <name val="Times New Roman"/>
      <family val="1"/>
    </font>
    <font>
      <b/>
      <sz val="11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0" fillId="0" borderId="0" xfId="0" applyFill="1" applyAlignment="1">
      <alignment horizontal="center"/>
    </xf>
    <xf numFmtId="0" fontId="4" fillId="0" borderId="0" xfId="0" applyFont="1" applyFill="1"/>
    <xf numFmtId="0" fontId="4" fillId="2" borderId="0" xfId="0" applyFont="1" applyFill="1"/>
    <xf numFmtId="0" fontId="2" fillId="2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6" fillId="3" borderId="0" xfId="0" applyFont="1" applyFill="1"/>
    <xf numFmtId="0" fontId="4" fillId="3" borderId="0" xfId="0" applyFont="1" applyFill="1"/>
    <xf numFmtId="0" fontId="4" fillId="4" borderId="0" xfId="0" applyFont="1" applyFill="1"/>
    <xf numFmtId="0" fontId="2" fillId="4" borderId="0" xfId="0" applyFont="1" applyFill="1" applyAlignment="1">
      <alignment horizontal="center"/>
    </xf>
    <xf numFmtId="0" fontId="7" fillId="0" borderId="0" xfId="0" applyFont="1" applyFill="1"/>
    <xf numFmtId="0" fontId="11" fillId="0" borderId="0" xfId="0" applyFont="1" applyFill="1" applyAlignment="1">
      <alignment horizontal="center"/>
    </xf>
    <xf numFmtId="3" fontId="0" fillId="0" borderId="0" xfId="0" applyNumberFormat="1" applyFill="1" applyAlignment="1">
      <alignment horizontal="center"/>
    </xf>
    <xf numFmtId="0" fontId="12" fillId="0" borderId="0" xfId="0" applyFont="1"/>
    <xf numFmtId="0" fontId="13" fillId="0" borderId="0" xfId="0" applyFont="1"/>
    <xf numFmtId="0" fontId="1" fillId="0" borderId="0" xfId="0" applyFont="1" applyFill="1" applyAlignment="1">
      <alignment horizontal="center"/>
    </xf>
    <xf numFmtId="0" fontId="14" fillId="0" borderId="0" xfId="0" applyFont="1"/>
    <xf numFmtId="0" fontId="15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16" fillId="0" borderId="0" xfId="0" applyFont="1"/>
    <xf numFmtId="0" fontId="17" fillId="0" borderId="0" xfId="0" applyFont="1" applyFill="1" applyAlignment="1">
      <alignment horizontal="center"/>
    </xf>
    <xf numFmtId="0" fontId="18" fillId="0" borderId="0" xfId="0" applyFont="1" applyFill="1" applyAlignment="1">
      <alignment horizontal="left"/>
    </xf>
    <xf numFmtId="3" fontId="3" fillId="0" borderId="0" xfId="0" applyNumberFormat="1" applyFont="1" applyFill="1" applyBorder="1"/>
    <xf numFmtId="0" fontId="3" fillId="0" borderId="0" xfId="0" applyFont="1" applyFill="1" applyAlignment="1">
      <alignment horizontal="center"/>
    </xf>
    <xf numFmtId="3" fontId="3" fillId="0" borderId="0" xfId="0" applyNumberFormat="1" applyFont="1" applyFill="1" applyAlignment="1">
      <alignment horizontal="center"/>
    </xf>
    <xf numFmtId="0" fontId="19" fillId="0" borderId="0" xfId="0" applyFont="1" applyBorder="1" applyAlignment="1">
      <alignment horizontal="center"/>
    </xf>
    <xf numFmtId="3" fontId="19" fillId="0" borderId="0" xfId="0" applyNumberFormat="1" applyFont="1" applyFill="1" applyBorder="1" applyAlignment="1">
      <alignment horizontal="center"/>
    </xf>
    <xf numFmtId="0" fontId="4" fillId="0" borderId="0" xfId="0" applyFont="1"/>
    <xf numFmtId="0" fontId="3" fillId="0" borderId="0" xfId="0" applyFont="1" applyBorder="1" applyAlignment="1">
      <alignment vertical="top" wrapText="1"/>
    </xf>
    <xf numFmtId="0" fontId="3" fillId="5" borderId="0" xfId="0" applyFont="1" applyFill="1" applyBorder="1" applyAlignment="1">
      <alignment vertical="top" wrapText="1"/>
    </xf>
    <xf numFmtId="0" fontId="3" fillId="0" borderId="0" xfId="0" applyFont="1" applyBorder="1"/>
    <xf numFmtId="0" fontId="19" fillId="0" borderId="0" xfId="0" applyFont="1" applyBorder="1" applyAlignment="1">
      <alignment vertical="top" wrapText="1"/>
    </xf>
    <xf numFmtId="0" fontId="20" fillId="0" borderId="0" xfId="0" applyFont="1" applyBorder="1" applyAlignment="1">
      <alignment vertical="top" wrapText="1"/>
    </xf>
    <xf numFmtId="0" fontId="0" fillId="6" borderId="0" xfId="0" applyFill="1"/>
    <xf numFmtId="0" fontId="2" fillId="0" borderId="0" xfId="0" applyFont="1" applyAlignment="1">
      <alignment horizontal="center" wrapText="1"/>
    </xf>
    <xf numFmtId="0" fontId="0" fillId="6" borderId="0" xfId="0" applyFill="1" applyAlignment="1">
      <alignment horizontal="center"/>
    </xf>
    <xf numFmtId="0" fontId="0" fillId="0" borderId="0" xfId="0" applyAlignment="1">
      <alignment horizontal="center"/>
    </xf>
    <xf numFmtId="0" fontId="21" fillId="0" borderId="0" xfId="0" applyFont="1" applyBorder="1" applyAlignment="1">
      <alignment vertical="top" wrapText="1"/>
    </xf>
    <xf numFmtId="0" fontId="23" fillId="0" borderId="0" xfId="0" applyFont="1" applyFill="1" applyAlignment="1">
      <alignment horizontal="left"/>
    </xf>
    <xf numFmtId="0" fontId="24" fillId="2" borderId="0" xfId="0" applyFont="1" applyFill="1"/>
    <xf numFmtId="0" fontId="25" fillId="2" borderId="0" xfId="0" applyFont="1" applyFill="1" applyBorder="1" applyAlignment="1">
      <alignment vertical="top" wrapText="1"/>
    </xf>
    <xf numFmtId="0" fontId="24" fillId="2" borderId="0" xfId="0" applyFont="1" applyFill="1" applyBorder="1" applyAlignment="1">
      <alignment vertical="top" wrapText="1"/>
    </xf>
    <xf numFmtId="0" fontId="24" fillId="0" borderId="0" xfId="0" applyFont="1" applyFill="1"/>
    <xf numFmtId="0" fontId="26" fillId="0" borderId="0" xfId="0" applyFont="1" applyBorder="1" applyAlignment="1">
      <alignment vertical="top" wrapText="1"/>
    </xf>
    <xf numFmtId="0" fontId="27" fillId="0" borderId="0" xfId="0" applyFont="1" applyBorder="1" applyAlignment="1">
      <alignment vertical="top" wrapText="1"/>
    </xf>
    <xf numFmtId="0" fontId="29" fillId="0" borderId="0" xfId="0" applyFont="1" applyFill="1" applyBorder="1" applyAlignment="1">
      <alignment vertical="top" wrapText="1"/>
    </xf>
    <xf numFmtId="0" fontId="25" fillId="0" borderId="0" xfId="0" applyFont="1" applyFill="1" applyBorder="1" applyAlignment="1">
      <alignment vertical="top" wrapText="1"/>
    </xf>
    <xf numFmtId="43" fontId="24" fillId="0" borderId="0" xfId="1" applyFont="1"/>
    <xf numFmtId="43" fontId="26" fillId="0" borderId="0" xfId="1" applyFont="1" applyFill="1"/>
    <xf numFmtId="43" fontId="28" fillId="0" borderId="0" xfId="1" applyFont="1" applyFill="1"/>
    <xf numFmtId="0" fontId="30" fillId="0" borderId="0" xfId="0" applyFont="1" applyFill="1" applyBorder="1" applyAlignment="1">
      <alignment vertical="top" wrapText="1"/>
    </xf>
    <xf numFmtId="43" fontId="30" fillId="0" borderId="0" xfId="1" applyFont="1"/>
    <xf numFmtId="0" fontId="31" fillId="0" borderId="0" xfId="0" applyFont="1"/>
    <xf numFmtId="0" fontId="32" fillId="0" borderId="0" xfId="0" applyFont="1"/>
    <xf numFmtId="0" fontId="33" fillId="0" borderId="0" xfId="0" applyFont="1"/>
    <xf numFmtId="4" fontId="32" fillId="0" borderId="0" xfId="0" applyNumberFormat="1" applyFont="1"/>
    <xf numFmtId="4" fontId="22" fillId="0" borderId="0" xfId="0" applyNumberFormat="1" applyFont="1"/>
    <xf numFmtId="4" fontId="0" fillId="0" borderId="0" xfId="0" applyNumberFormat="1"/>
    <xf numFmtId="0" fontId="35" fillId="0" borderId="0" xfId="0" applyFont="1"/>
    <xf numFmtId="0" fontId="35" fillId="0" borderId="0" xfId="0" applyFont="1" applyFill="1"/>
    <xf numFmtId="0" fontId="35" fillId="0" borderId="0" xfId="0" applyFont="1" applyFill="1" applyAlignment="1">
      <alignment horizontal="center"/>
    </xf>
    <xf numFmtId="0" fontId="35" fillId="0" borderId="0" xfId="0" applyFont="1" applyAlignment="1">
      <alignment horizontal="center"/>
    </xf>
    <xf numFmtId="0" fontId="34" fillId="4" borderId="0" xfId="0" applyFont="1" applyFill="1" applyBorder="1" applyAlignment="1">
      <alignment vertical="top" wrapText="1"/>
    </xf>
    <xf numFmtId="164" fontId="26" fillId="4" borderId="0" xfId="1" applyNumberFormat="1" applyFont="1" applyFill="1"/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14</xdr:row>
      <xdr:rowOff>152400</xdr:rowOff>
    </xdr:from>
    <xdr:to>
      <xdr:col>9</xdr:col>
      <xdr:colOff>647700</xdr:colOff>
      <xdr:row>31</xdr:row>
      <xdr:rowOff>325438</xdr:rowOff>
    </xdr:to>
    <xdr:pic>
      <xdr:nvPicPr>
        <xdr:cNvPr id="2057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72200" y="2962275"/>
          <a:ext cx="2943225" cy="386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91"/>
  <sheetViews>
    <sheetView topLeftCell="F1" workbookViewId="0">
      <selection activeCell="P30" sqref="P30"/>
    </sheetView>
  </sheetViews>
  <sheetFormatPr defaultRowHeight="18"/>
  <cols>
    <col min="1" max="1" width="10.7109375" style="5" customWidth="1"/>
    <col min="2" max="11" width="9.140625" style="5"/>
    <col min="12" max="12" width="15.140625" style="11" customWidth="1"/>
    <col min="13" max="13" width="9.140625" style="5"/>
    <col min="14" max="14" width="12.28515625" style="5" customWidth="1"/>
    <col min="15" max="15" width="46.140625" style="45" customWidth="1"/>
    <col min="16" max="16" width="23.28515625" style="50" customWidth="1"/>
  </cols>
  <sheetData>
    <row r="2" spans="1:16">
      <c r="B2" s="67" t="s">
        <v>20</v>
      </c>
      <c r="C2" s="67"/>
      <c r="D2" s="67"/>
      <c r="E2" s="67"/>
      <c r="F2" s="67"/>
      <c r="G2" s="67"/>
      <c r="H2" s="67"/>
      <c r="I2" s="67"/>
      <c r="J2" s="67"/>
      <c r="K2" s="67"/>
      <c r="N2" s="6" t="s">
        <v>21</v>
      </c>
      <c r="O2" s="42"/>
    </row>
    <row r="3" spans="1:16">
      <c r="A3" s="8" t="s">
        <v>23</v>
      </c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12" t="s">
        <v>22</v>
      </c>
      <c r="N3" s="7" t="s">
        <v>0</v>
      </c>
      <c r="O3" s="43" t="s">
        <v>10</v>
      </c>
    </row>
    <row r="4" spans="1:16">
      <c r="A4" s="8">
        <v>1</v>
      </c>
      <c r="B4" s="3">
        <v>12000</v>
      </c>
      <c r="C4" s="3">
        <v>0</v>
      </c>
      <c r="D4" s="3">
        <v>16500</v>
      </c>
      <c r="E4" s="3">
        <v>0</v>
      </c>
      <c r="F4" s="3">
        <v>0</v>
      </c>
      <c r="G4" s="3">
        <v>0</v>
      </c>
      <c r="H4" s="3">
        <v>0</v>
      </c>
      <c r="I4" s="3">
        <v>2000</v>
      </c>
      <c r="J4" s="3">
        <v>3000</v>
      </c>
      <c r="K4" s="3">
        <v>3000</v>
      </c>
      <c r="L4" s="11">
        <f>SUM(B4:K4)</f>
        <v>36500</v>
      </c>
      <c r="N4" s="7" t="s">
        <v>1</v>
      </c>
      <c r="O4" s="43" t="s">
        <v>11</v>
      </c>
    </row>
    <row r="5" spans="1:16">
      <c r="A5" s="8">
        <v>2</v>
      </c>
      <c r="B5" s="5">
        <v>75000</v>
      </c>
      <c r="C5" s="5">
        <v>50000</v>
      </c>
      <c r="D5" s="5">
        <v>12500</v>
      </c>
      <c r="E5" s="5">
        <v>0</v>
      </c>
      <c r="F5" s="5">
        <v>0</v>
      </c>
      <c r="G5" s="5">
        <v>0</v>
      </c>
      <c r="H5" s="5">
        <v>0</v>
      </c>
      <c r="I5" s="5">
        <v>5000</v>
      </c>
      <c r="J5" s="3">
        <v>3000</v>
      </c>
      <c r="K5" s="3">
        <v>3000</v>
      </c>
      <c r="L5" s="11">
        <f t="shared" ref="L5:L43" si="0">SUM(B5:K5)</f>
        <v>148500</v>
      </c>
      <c r="N5" s="7" t="s">
        <v>2</v>
      </c>
      <c r="O5" s="44" t="s">
        <v>12</v>
      </c>
    </row>
    <row r="6" spans="1:16">
      <c r="A6" s="8">
        <v>3</v>
      </c>
      <c r="B6" s="5">
        <v>25000</v>
      </c>
      <c r="C6" s="5">
        <v>12000</v>
      </c>
      <c r="D6" s="5">
        <v>10000</v>
      </c>
      <c r="E6" s="5">
        <v>0</v>
      </c>
      <c r="F6" s="5">
        <v>5000</v>
      </c>
      <c r="G6" s="5">
        <v>0</v>
      </c>
      <c r="H6" s="5">
        <v>0</v>
      </c>
      <c r="I6" s="5">
        <v>900</v>
      </c>
      <c r="J6" s="3">
        <v>3000</v>
      </c>
      <c r="K6" s="3">
        <v>3000</v>
      </c>
      <c r="L6" s="11">
        <f t="shared" si="0"/>
        <v>58900</v>
      </c>
      <c r="N6" s="7" t="s">
        <v>3</v>
      </c>
      <c r="O6" s="44" t="s">
        <v>13</v>
      </c>
    </row>
    <row r="7" spans="1:16">
      <c r="A7" s="8">
        <v>4</v>
      </c>
      <c r="B7" s="5">
        <v>20000</v>
      </c>
      <c r="C7" s="5">
        <v>15000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2000</v>
      </c>
      <c r="J7" s="3">
        <v>3000</v>
      </c>
      <c r="K7" s="3">
        <v>3000</v>
      </c>
      <c r="L7" s="11">
        <f t="shared" si="0"/>
        <v>43000</v>
      </c>
      <c r="N7" s="7" t="s">
        <v>4</v>
      </c>
      <c r="O7" s="44" t="s">
        <v>14</v>
      </c>
    </row>
    <row r="8" spans="1:16">
      <c r="A8" s="8">
        <v>5</v>
      </c>
      <c r="B8" s="5">
        <v>35000</v>
      </c>
      <c r="C8" s="5">
        <v>10000</v>
      </c>
      <c r="D8" s="5">
        <v>10000</v>
      </c>
      <c r="E8" s="5">
        <v>0</v>
      </c>
      <c r="F8" s="5">
        <v>0</v>
      </c>
      <c r="G8" s="5">
        <v>0</v>
      </c>
      <c r="H8" s="5">
        <v>0</v>
      </c>
      <c r="I8" s="5">
        <v>2500</v>
      </c>
      <c r="J8" s="3">
        <v>3000</v>
      </c>
      <c r="K8" s="3">
        <v>3000</v>
      </c>
      <c r="L8" s="11">
        <f t="shared" si="0"/>
        <v>63500</v>
      </c>
      <c r="N8" s="7" t="s">
        <v>5</v>
      </c>
      <c r="O8" s="44" t="s">
        <v>15</v>
      </c>
    </row>
    <row r="9" spans="1:16">
      <c r="A9" s="8">
        <v>6</v>
      </c>
      <c r="B9" s="5">
        <v>17500</v>
      </c>
      <c r="C9" s="5">
        <v>8000</v>
      </c>
      <c r="D9" s="5">
        <v>5000</v>
      </c>
      <c r="E9" s="5">
        <v>0</v>
      </c>
      <c r="F9" s="5">
        <v>0</v>
      </c>
      <c r="G9" s="5">
        <v>0</v>
      </c>
      <c r="H9" s="5">
        <v>0</v>
      </c>
      <c r="I9" s="5">
        <v>1000</v>
      </c>
      <c r="J9" s="3">
        <v>3000</v>
      </c>
      <c r="K9" s="3">
        <v>3000</v>
      </c>
      <c r="L9" s="11">
        <f t="shared" si="0"/>
        <v>37500</v>
      </c>
      <c r="N9" s="7" t="s">
        <v>6</v>
      </c>
      <c r="O9" s="44" t="s">
        <v>16</v>
      </c>
    </row>
    <row r="10" spans="1:16">
      <c r="A10" s="8">
        <v>7</v>
      </c>
      <c r="B10" s="5">
        <v>16000</v>
      </c>
      <c r="C10" s="5">
        <v>20000</v>
      </c>
      <c r="D10" s="5">
        <v>20000</v>
      </c>
      <c r="E10" s="5">
        <v>25000</v>
      </c>
      <c r="F10" s="5">
        <v>0</v>
      </c>
      <c r="G10" s="5">
        <v>0</v>
      </c>
      <c r="H10" s="5">
        <v>0</v>
      </c>
      <c r="I10" s="5">
        <v>500</v>
      </c>
      <c r="J10" s="3">
        <v>4000</v>
      </c>
      <c r="K10" s="3">
        <v>3000</v>
      </c>
      <c r="L10" s="11">
        <f t="shared" si="0"/>
        <v>88500</v>
      </c>
      <c r="N10" s="7" t="s">
        <v>7</v>
      </c>
      <c r="O10" s="44" t="s">
        <v>17</v>
      </c>
    </row>
    <row r="11" spans="1:16">
      <c r="A11" s="8">
        <v>8</v>
      </c>
      <c r="B11" s="5">
        <v>10000</v>
      </c>
      <c r="C11" s="5">
        <v>10000</v>
      </c>
      <c r="D11" s="5">
        <v>20000</v>
      </c>
      <c r="E11" s="5">
        <v>0</v>
      </c>
      <c r="F11" s="5">
        <v>0</v>
      </c>
      <c r="G11" s="5">
        <v>0</v>
      </c>
      <c r="H11" s="5">
        <v>0</v>
      </c>
      <c r="I11" s="5">
        <v>2500</v>
      </c>
      <c r="J11" s="3">
        <v>3000</v>
      </c>
      <c r="K11" s="3">
        <v>3000</v>
      </c>
      <c r="L11" s="11">
        <f t="shared" si="0"/>
        <v>48500</v>
      </c>
      <c r="N11" s="7" t="s">
        <v>8</v>
      </c>
      <c r="O11" s="44" t="s">
        <v>18</v>
      </c>
    </row>
    <row r="12" spans="1:16">
      <c r="A12" s="8">
        <v>9</v>
      </c>
      <c r="B12" s="5">
        <v>10000</v>
      </c>
      <c r="C12" s="5">
        <v>0</v>
      </c>
      <c r="D12" s="5">
        <v>3000</v>
      </c>
      <c r="E12" s="5">
        <v>0</v>
      </c>
      <c r="F12" s="5">
        <v>0</v>
      </c>
      <c r="G12" s="5">
        <v>0</v>
      </c>
      <c r="H12" s="5">
        <v>0</v>
      </c>
      <c r="I12" s="5">
        <v>2000</v>
      </c>
      <c r="J12" s="3">
        <v>3000</v>
      </c>
      <c r="K12" s="3">
        <v>3000</v>
      </c>
      <c r="L12" s="11">
        <f t="shared" si="0"/>
        <v>21000</v>
      </c>
      <c r="N12" s="7" t="s">
        <v>9</v>
      </c>
      <c r="O12" s="44" t="s">
        <v>19</v>
      </c>
    </row>
    <row r="13" spans="1:16">
      <c r="A13" s="8">
        <v>10</v>
      </c>
      <c r="B13" s="5">
        <v>100000</v>
      </c>
      <c r="C13" s="5">
        <v>0</v>
      </c>
      <c r="D13" s="5">
        <v>30000</v>
      </c>
      <c r="E13" s="5">
        <v>90000</v>
      </c>
      <c r="F13" s="5">
        <v>0</v>
      </c>
      <c r="G13" s="5">
        <v>0</v>
      </c>
      <c r="H13" s="5">
        <v>0</v>
      </c>
      <c r="I13" s="5">
        <v>5000</v>
      </c>
      <c r="J13" s="3">
        <v>3000</v>
      </c>
      <c r="K13" s="3">
        <v>3000</v>
      </c>
      <c r="L13" s="11">
        <f t="shared" si="0"/>
        <v>231000</v>
      </c>
    </row>
    <row r="14" spans="1:16">
      <c r="A14" s="8">
        <v>11</v>
      </c>
      <c r="B14" s="5">
        <v>30000</v>
      </c>
      <c r="C14" s="5">
        <v>20000</v>
      </c>
      <c r="D14" s="5">
        <v>30000</v>
      </c>
      <c r="E14" s="5">
        <v>0</v>
      </c>
      <c r="F14" s="5">
        <v>0</v>
      </c>
      <c r="G14" s="5">
        <v>0</v>
      </c>
      <c r="H14" s="5">
        <v>0</v>
      </c>
      <c r="I14" s="5">
        <v>1500</v>
      </c>
      <c r="J14" s="3">
        <v>4000</v>
      </c>
      <c r="K14" s="3">
        <v>3000</v>
      </c>
      <c r="L14" s="11">
        <f t="shared" si="0"/>
        <v>88500</v>
      </c>
      <c r="N14" s="14" t="s">
        <v>25</v>
      </c>
      <c r="O14" s="46" t="s">
        <v>10</v>
      </c>
      <c r="P14" s="51">
        <f>B90</f>
        <v>0.35742960663874257</v>
      </c>
    </row>
    <row r="15" spans="1:16">
      <c r="A15" s="8">
        <v>12</v>
      </c>
      <c r="B15" s="5">
        <v>20000</v>
      </c>
      <c r="C15" s="5">
        <v>10000</v>
      </c>
      <c r="D15" s="5">
        <v>25000</v>
      </c>
      <c r="E15" s="5">
        <v>0</v>
      </c>
      <c r="F15" s="5">
        <v>0</v>
      </c>
      <c r="G15" s="5">
        <v>0</v>
      </c>
      <c r="H15" s="5">
        <v>0</v>
      </c>
      <c r="I15" s="5">
        <v>1500</v>
      </c>
      <c r="J15" s="3">
        <v>3000</v>
      </c>
      <c r="K15" s="3">
        <v>3000</v>
      </c>
      <c r="L15" s="11">
        <f t="shared" si="0"/>
        <v>62500</v>
      </c>
      <c r="N15" s="14" t="s">
        <v>26</v>
      </c>
      <c r="O15" s="46" t="s">
        <v>11</v>
      </c>
      <c r="P15" s="51">
        <f>C90</f>
        <v>0.13261864468765588</v>
      </c>
    </row>
    <row r="16" spans="1:16">
      <c r="A16" s="8">
        <v>13</v>
      </c>
      <c r="B16" s="5">
        <v>15000</v>
      </c>
      <c r="C16" s="5">
        <v>5000</v>
      </c>
      <c r="D16" s="5">
        <v>30000</v>
      </c>
      <c r="E16" s="5">
        <v>0</v>
      </c>
      <c r="F16" s="5">
        <v>0</v>
      </c>
      <c r="G16" s="5">
        <v>0</v>
      </c>
      <c r="H16" s="5">
        <v>0</v>
      </c>
      <c r="I16" s="5">
        <v>2000</v>
      </c>
      <c r="J16" s="3">
        <v>4000</v>
      </c>
      <c r="K16" s="3">
        <v>3000</v>
      </c>
      <c r="L16" s="11">
        <f t="shared" si="0"/>
        <v>59000</v>
      </c>
      <c r="N16" s="14" t="s">
        <v>27</v>
      </c>
      <c r="O16" s="47" t="s">
        <v>12</v>
      </c>
      <c r="P16" s="52">
        <f>D90</f>
        <v>0.25746711054035376</v>
      </c>
    </row>
    <row r="17" spans="1:16">
      <c r="A17" s="8">
        <v>14</v>
      </c>
      <c r="B17" s="5">
        <v>30000</v>
      </c>
      <c r="C17" s="5">
        <v>25000</v>
      </c>
      <c r="D17" s="5">
        <v>5000</v>
      </c>
      <c r="E17" s="5">
        <v>0</v>
      </c>
      <c r="F17" s="5">
        <v>10000</v>
      </c>
      <c r="G17" s="5">
        <v>0</v>
      </c>
      <c r="H17" s="5">
        <v>0</v>
      </c>
      <c r="I17" s="5">
        <v>5000</v>
      </c>
      <c r="J17" s="3">
        <v>3000</v>
      </c>
      <c r="K17" s="3">
        <v>3000</v>
      </c>
      <c r="L17" s="11">
        <f t="shared" si="0"/>
        <v>81000</v>
      </c>
      <c r="N17" s="14" t="s">
        <v>28</v>
      </c>
      <c r="O17" s="47" t="s">
        <v>13</v>
      </c>
      <c r="P17" s="52">
        <f>E90</f>
        <v>2.3106641273664845E-2</v>
      </c>
    </row>
    <row r="18" spans="1:16">
      <c r="A18" s="8">
        <v>15</v>
      </c>
      <c r="B18" s="5">
        <v>25000</v>
      </c>
      <c r="C18" s="5">
        <v>0</v>
      </c>
      <c r="D18" s="5">
        <v>25000</v>
      </c>
      <c r="E18" s="5">
        <v>26000</v>
      </c>
      <c r="F18" s="5">
        <v>0</v>
      </c>
      <c r="G18" s="5">
        <v>50000</v>
      </c>
      <c r="H18" s="5">
        <v>0</v>
      </c>
      <c r="I18" s="5">
        <v>2000</v>
      </c>
      <c r="J18" s="3">
        <v>3000</v>
      </c>
      <c r="K18" s="3">
        <v>3000</v>
      </c>
      <c r="L18" s="11">
        <f t="shared" si="0"/>
        <v>134000</v>
      </c>
      <c r="N18" s="14" t="s">
        <v>29</v>
      </c>
      <c r="O18" s="47" t="s">
        <v>14</v>
      </c>
      <c r="P18" s="52">
        <f>F90</f>
        <v>2.3616422958439943E-2</v>
      </c>
    </row>
    <row r="19" spans="1:16">
      <c r="A19" s="8">
        <v>16</v>
      </c>
      <c r="B19" s="5">
        <v>5000</v>
      </c>
      <c r="C19" s="5">
        <v>6000</v>
      </c>
      <c r="D19" s="5">
        <v>20000</v>
      </c>
      <c r="E19" s="5">
        <v>0</v>
      </c>
      <c r="F19" s="5">
        <v>0</v>
      </c>
      <c r="G19" s="5">
        <v>5000</v>
      </c>
      <c r="H19" s="5">
        <v>0</v>
      </c>
      <c r="I19" s="5">
        <v>5000</v>
      </c>
      <c r="J19" s="3">
        <v>3000</v>
      </c>
      <c r="K19" s="3">
        <v>3000</v>
      </c>
      <c r="L19" s="11">
        <f t="shared" si="0"/>
        <v>47000</v>
      </c>
      <c r="N19" s="14" t="s">
        <v>30</v>
      </c>
      <c r="O19" s="47" t="s">
        <v>15</v>
      </c>
      <c r="P19" s="52">
        <f>G90</f>
        <v>1.198793267704033E-2</v>
      </c>
    </row>
    <row r="20" spans="1:16">
      <c r="A20" s="8">
        <v>17</v>
      </c>
      <c r="B20" s="5">
        <v>15000</v>
      </c>
      <c r="C20" s="5">
        <v>0</v>
      </c>
      <c r="D20" s="5">
        <v>30000</v>
      </c>
      <c r="E20" s="5">
        <v>0</v>
      </c>
      <c r="F20" s="5">
        <v>0</v>
      </c>
      <c r="G20" s="5">
        <v>0</v>
      </c>
      <c r="H20" s="5">
        <v>0</v>
      </c>
      <c r="I20" s="5">
        <v>2000</v>
      </c>
      <c r="J20" s="3">
        <v>3000</v>
      </c>
      <c r="K20" s="3">
        <v>3000</v>
      </c>
      <c r="L20" s="11">
        <f t="shared" si="0"/>
        <v>53000</v>
      </c>
      <c r="N20" s="14" t="s">
        <v>31</v>
      </c>
      <c r="O20" s="47" t="s">
        <v>16</v>
      </c>
      <c r="P20" s="52">
        <f>H90</f>
        <v>0</v>
      </c>
    </row>
    <row r="21" spans="1:16">
      <c r="A21" s="8">
        <v>18</v>
      </c>
      <c r="B21" s="5">
        <v>15000</v>
      </c>
      <c r="C21" s="5">
        <v>4000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2000</v>
      </c>
      <c r="J21" s="3">
        <v>4000</v>
      </c>
      <c r="K21" s="3">
        <v>3000</v>
      </c>
      <c r="L21" s="11">
        <f t="shared" si="0"/>
        <v>28000</v>
      </c>
      <c r="N21" s="14" t="s">
        <v>32</v>
      </c>
      <c r="O21" s="47" t="s">
        <v>17</v>
      </c>
      <c r="P21" s="52">
        <f>I90</f>
        <v>5.0510596608245875E-2</v>
      </c>
    </row>
    <row r="22" spans="1:16">
      <c r="A22" s="8">
        <v>19</v>
      </c>
      <c r="B22" s="5">
        <v>15000</v>
      </c>
      <c r="C22" s="5">
        <v>0</v>
      </c>
      <c r="D22" s="5">
        <v>25000</v>
      </c>
      <c r="E22" s="5">
        <v>0</v>
      </c>
      <c r="F22" s="5">
        <v>4000</v>
      </c>
      <c r="G22" s="5">
        <v>0</v>
      </c>
      <c r="H22" s="5">
        <v>0</v>
      </c>
      <c r="I22" s="5">
        <v>2000</v>
      </c>
      <c r="J22" s="3">
        <v>3000</v>
      </c>
      <c r="K22" s="3">
        <v>3000</v>
      </c>
      <c r="L22" s="11">
        <f t="shared" si="0"/>
        <v>52000</v>
      </c>
      <c r="N22" s="14" t="s">
        <v>33</v>
      </c>
      <c r="O22" s="46" t="s">
        <v>18</v>
      </c>
      <c r="P22" s="51">
        <f>J90</f>
        <v>7.4586567143211463E-2</v>
      </c>
    </row>
    <row r="23" spans="1:16">
      <c r="A23" s="8">
        <v>20</v>
      </c>
      <c r="B23" s="5">
        <v>20000</v>
      </c>
      <c r="C23" s="5">
        <v>0</v>
      </c>
      <c r="D23" s="5">
        <v>15000</v>
      </c>
      <c r="E23" s="5">
        <v>0</v>
      </c>
      <c r="F23" s="5">
        <v>0</v>
      </c>
      <c r="G23" s="5">
        <v>0</v>
      </c>
      <c r="H23" s="5">
        <v>0</v>
      </c>
      <c r="I23" s="5">
        <v>4000</v>
      </c>
      <c r="J23" s="3">
        <v>3000</v>
      </c>
      <c r="K23" s="3">
        <v>3000</v>
      </c>
      <c r="L23" s="11">
        <f t="shared" si="0"/>
        <v>45000</v>
      </c>
      <c r="N23" s="14" t="s">
        <v>34</v>
      </c>
      <c r="O23" s="46" t="s">
        <v>19</v>
      </c>
      <c r="P23" s="51">
        <f>K90</f>
        <v>6.867647747264545E-2</v>
      </c>
    </row>
    <row r="24" spans="1:16">
      <c r="A24" s="8">
        <v>21</v>
      </c>
      <c r="B24" s="5">
        <v>20000</v>
      </c>
      <c r="C24" s="5">
        <v>16000</v>
      </c>
      <c r="D24" s="5">
        <v>5000</v>
      </c>
      <c r="E24" s="5">
        <v>0</v>
      </c>
      <c r="F24" s="5">
        <v>0</v>
      </c>
      <c r="G24" s="5">
        <v>0</v>
      </c>
      <c r="H24" s="5">
        <v>0</v>
      </c>
      <c r="I24" s="5">
        <v>4000</v>
      </c>
      <c r="J24" s="3">
        <v>4000</v>
      </c>
      <c r="K24" s="3">
        <v>3000</v>
      </c>
      <c r="L24" s="11">
        <f t="shared" si="0"/>
        <v>52000</v>
      </c>
      <c r="O24" s="48" t="s">
        <v>36</v>
      </c>
      <c r="P24" s="50">
        <f>L44</f>
        <v>59305</v>
      </c>
    </row>
    <row r="25" spans="1:16">
      <c r="A25" s="8">
        <v>22</v>
      </c>
      <c r="B25" s="5">
        <v>16000</v>
      </c>
      <c r="C25" s="5">
        <v>30000</v>
      </c>
      <c r="D25" s="5">
        <v>30000</v>
      </c>
      <c r="E25" s="5">
        <v>0</v>
      </c>
      <c r="F25" s="5">
        <v>0</v>
      </c>
      <c r="G25" s="5">
        <v>0</v>
      </c>
      <c r="H25" s="5">
        <v>0</v>
      </c>
      <c r="I25" s="5">
        <v>5000</v>
      </c>
      <c r="J25" s="3">
        <v>3000</v>
      </c>
      <c r="K25" s="3">
        <v>3000</v>
      </c>
      <c r="L25" s="11">
        <f t="shared" si="0"/>
        <v>87000</v>
      </c>
      <c r="O25" s="49" t="s">
        <v>37</v>
      </c>
      <c r="P25" s="50">
        <f>SUM(P16:P21)</f>
        <v>0.36668870405774479</v>
      </c>
    </row>
    <row r="26" spans="1:16">
      <c r="A26" s="8">
        <v>23</v>
      </c>
      <c r="B26" s="5">
        <v>15000</v>
      </c>
      <c r="C26" s="5">
        <v>15000</v>
      </c>
      <c r="D26" s="5">
        <v>20000</v>
      </c>
      <c r="E26" s="5">
        <v>5000</v>
      </c>
      <c r="F26" s="5">
        <v>20000</v>
      </c>
      <c r="G26" s="5">
        <v>0</v>
      </c>
      <c r="H26" s="5">
        <v>0</v>
      </c>
      <c r="I26" s="5">
        <v>5000</v>
      </c>
      <c r="J26" s="3">
        <v>3000</v>
      </c>
      <c r="K26" s="3">
        <v>3000</v>
      </c>
      <c r="L26" s="11">
        <f t="shared" si="0"/>
        <v>86000</v>
      </c>
      <c r="O26" s="49" t="s">
        <v>38</v>
      </c>
      <c r="P26" s="50">
        <f>1-P25</f>
        <v>0.63331129594225521</v>
      </c>
    </row>
    <row r="27" spans="1:16">
      <c r="A27" s="8">
        <v>24</v>
      </c>
      <c r="B27" s="5">
        <v>10000</v>
      </c>
      <c r="C27" s="5">
        <v>10000</v>
      </c>
      <c r="D27" s="5">
        <v>25000</v>
      </c>
      <c r="E27" s="5">
        <v>0</v>
      </c>
      <c r="F27" s="5">
        <v>0</v>
      </c>
      <c r="G27" s="5">
        <v>0</v>
      </c>
      <c r="H27" s="5">
        <v>0</v>
      </c>
      <c r="I27" s="5">
        <v>2000</v>
      </c>
      <c r="J27" s="3">
        <v>3000</v>
      </c>
      <c r="K27" s="3">
        <v>3000</v>
      </c>
      <c r="L27" s="11">
        <f t="shared" si="0"/>
        <v>53000</v>
      </c>
      <c r="O27" s="53" t="s">
        <v>39</v>
      </c>
      <c r="P27" s="54">
        <f>P25*P24</f>
        <v>21746.473594144554</v>
      </c>
    </row>
    <row r="28" spans="1:16">
      <c r="A28" s="8">
        <v>25</v>
      </c>
      <c r="B28" s="5">
        <v>20000</v>
      </c>
      <c r="C28" s="5">
        <v>10000</v>
      </c>
      <c r="D28" s="5">
        <v>15000</v>
      </c>
      <c r="E28" s="5">
        <v>0</v>
      </c>
      <c r="F28" s="5">
        <v>0</v>
      </c>
      <c r="G28" s="5">
        <v>0</v>
      </c>
      <c r="H28" s="5">
        <v>0</v>
      </c>
      <c r="I28" s="5">
        <v>1500</v>
      </c>
      <c r="J28" s="3">
        <v>4000</v>
      </c>
      <c r="K28" s="3">
        <v>3000</v>
      </c>
      <c r="L28" s="11">
        <f t="shared" si="0"/>
        <v>53500</v>
      </c>
      <c r="O28" s="49" t="s">
        <v>40</v>
      </c>
      <c r="P28" s="50">
        <v>12000</v>
      </c>
    </row>
    <row r="29" spans="1:16">
      <c r="A29" s="8">
        <v>26</v>
      </c>
      <c r="B29" s="5">
        <v>17500</v>
      </c>
      <c r="C29" s="5">
        <v>15000</v>
      </c>
      <c r="D29" s="5">
        <v>5000</v>
      </c>
      <c r="E29" s="5">
        <v>0</v>
      </c>
      <c r="F29" s="5">
        <v>0</v>
      </c>
      <c r="G29" s="5">
        <v>0</v>
      </c>
      <c r="H29" s="5">
        <v>0</v>
      </c>
      <c r="I29" s="5">
        <v>2000</v>
      </c>
      <c r="J29" s="3">
        <v>3000</v>
      </c>
      <c r="K29" s="3">
        <v>3000</v>
      </c>
      <c r="L29" s="11">
        <f t="shared" si="0"/>
        <v>45500</v>
      </c>
      <c r="O29" s="49" t="s">
        <v>41</v>
      </c>
      <c r="P29" s="50">
        <v>1000</v>
      </c>
    </row>
    <row r="30" spans="1:16">
      <c r="A30" s="8">
        <v>27</v>
      </c>
      <c r="B30" s="5">
        <v>28500</v>
      </c>
      <c r="C30" s="5">
        <v>14200</v>
      </c>
      <c r="D30" s="5">
        <v>5000</v>
      </c>
      <c r="E30" s="5">
        <v>0</v>
      </c>
      <c r="F30" s="5">
        <v>0</v>
      </c>
      <c r="G30" s="5">
        <v>0</v>
      </c>
      <c r="H30" s="5">
        <v>0</v>
      </c>
      <c r="I30" s="5">
        <v>5000</v>
      </c>
      <c r="J30" s="3">
        <v>3000</v>
      </c>
      <c r="K30" s="3">
        <v>3000</v>
      </c>
      <c r="L30" s="11">
        <f t="shared" si="0"/>
        <v>58700</v>
      </c>
      <c r="O30" s="49" t="s">
        <v>42</v>
      </c>
      <c r="P30" s="50">
        <f>P29*P27</f>
        <v>21746473.594144553</v>
      </c>
    </row>
    <row r="31" spans="1:16">
      <c r="A31" s="8">
        <v>28</v>
      </c>
      <c r="B31" s="5">
        <v>30000</v>
      </c>
      <c r="C31" s="5">
        <v>10000</v>
      </c>
      <c r="D31" s="5">
        <v>6600</v>
      </c>
      <c r="E31" s="5">
        <v>0</v>
      </c>
      <c r="F31" s="5">
        <v>0</v>
      </c>
      <c r="G31" s="5">
        <v>0</v>
      </c>
      <c r="H31" s="5">
        <v>0</v>
      </c>
      <c r="I31" s="5">
        <v>3500</v>
      </c>
      <c r="J31" s="3">
        <v>3000</v>
      </c>
      <c r="K31" s="3">
        <v>3000</v>
      </c>
      <c r="L31" s="11">
        <f t="shared" si="0"/>
        <v>56100</v>
      </c>
      <c r="O31" s="49" t="s">
        <v>43</v>
      </c>
      <c r="P31" s="50">
        <f>P26*P24*P29</f>
        <v>37558526.405855447</v>
      </c>
    </row>
    <row r="32" spans="1:16">
      <c r="A32" s="8">
        <v>29</v>
      </c>
      <c r="B32" s="5">
        <v>10000</v>
      </c>
      <c r="C32" s="5">
        <v>0</v>
      </c>
      <c r="D32" s="5">
        <v>10000</v>
      </c>
      <c r="E32" s="5">
        <v>0</v>
      </c>
      <c r="F32" s="5">
        <v>0</v>
      </c>
      <c r="G32" s="5">
        <v>0</v>
      </c>
      <c r="H32" s="5">
        <v>0</v>
      </c>
      <c r="I32" s="5">
        <v>2000</v>
      </c>
      <c r="J32" s="3">
        <v>3000</v>
      </c>
      <c r="K32" s="3">
        <v>3000</v>
      </c>
      <c r="L32" s="11">
        <f t="shared" si="0"/>
        <v>28000</v>
      </c>
    </row>
    <row r="33" spans="1:12">
      <c r="A33" s="8">
        <v>30</v>
      </c>
      <c r="B33" s="5">
        <v>10000</v>
      </c>
      <c r="C33" s="5">
        <v>0</v>
      </c>
      <c r="D33" s="5">
        <v>10000</v>
      </c>
      <c r="E33" s="5">
        <v>0</v>
      </c>
      <c r="F33" s="5">
        <v>0</v>
      </c>
      <c r="G33" s="5">
        <v>0</v>
      </c>
      <c r="H33" s="5">
        <v>0</v>
      </c>
      <c r="I33" s="5">
        <v>2000</v>
      </c>
      <c r="J33" s="3">
        <v>3000</v>
      </c>
      <c r="K33" s="3">
        <v>3000</v>
      </c>
      <c r="L33" s="11">
        <f t="shared" si="0"/>
        <v>28000</v>
      </c>
    </row>
    <row r="34" spans="1:12">
      <c r="A34" s="8">
        <v>31</v>
      </c>
      <c r="B34" s="5">
        <v>10000</v>
      </c>
      <c r="C34" s="5">
        <v>0</v>
      </c>
      <c r="D34" s="5">
        <v>10000</v>
      </c>
      <c r="E34" s="5">
        <v>0</v>
      </c>
      <c r="F34" s="5">
        <v>0</v>
      </c>
      <c r="G34" s="5">
        <v>0</v>
      </c>
      <c r="H34" s="5">
        <v>0</v>
      </c>
      <c r="I34" s="5">
        <v>1000</v>
      </c>
      <c r="J34" s="3">
        <v>4000</v>
      </c>
      <c r="K34" s="3">
        <v>3000</v>
      </c>
      <c r="L34" s="11">
        <f t="shared" si="0"/>
        <v>28000</v>
      </c>
    </row>
    <row r="35" spans="1:12">
      <c r="A35" s="8">
        <v>32</v>
      </c>
      <c r="B35" s="5">
        <v>37500</v>
      </c>
      <c r="C35" s="5">
        <v>12500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2500</v>
      </c>
      <c r="J35" s="3">
        <v>3000</v>
      </c>
      <c r="K35" s="3">
        <v>3000</v>
      </c>
      <c r="L35" s="11">
        <f t="shared" si="0"/>
        <v>58500</v>
      </c>
    </row>
    <row r="36" spans="1:12">
      <c r="A36" s="8">
        <v>33</v>
      </c>
      <c r="B36" s="5">
        <v>36000</v>
      </c>
      <c r="C36" s="5">
        <v>0</v>
      </c>
      <c r="D36" s="5">
        <v>20000</v>
      </c>
      <c r="E36" s="5">
        <v>0</v>
      </c>
      <c r="F36" s="5">
        <v>0</v>
      </c>
      <c r="G36" s="5">
        <v>0</v>
      </c>
      <c r="H36" s="5">
        <v>0</v>
      </c>
      <c r="I36" s="3">
        <v>3000</v>
      </c>
      <c r="J36" s="3">
        <v>3000</v>
      </c>
      <c r="K36" s="3">
        <v>3000</v>
      </c>
      <c r="L36" s="11">
        <f t="shared" si="0"/>
        <v>65000</v>
      </c>
    </row>
    <row r="37" spans="1:12">
      <c r="A37" s="8">
        <v>34</v>
      </c>
      <c r="B37" s="5">
        <v>14000</v>
      </c>
      <c r="C37" s="5">
        <v>0</v>
      </c>
      <c r="D37" s="5">
        <v>25000</v>
      </c>
      <c r="E37" s="5">
        <v>0</v>
      </c>
      <c r="F37" s="5">
        <v>35000</v>
      </c>
      <c r="G37" s="5">
        <v>0</v>
      </c>
      <c r="H37" s="5">
        <v>0</v>
      </c>
      <c r="I37" s="3">
        <v>2000</v>
      </c>
      <c r="J37" s="3">
        <v>3000</v>
      </c>
      <c r="K37" s="3">
        <v>3000</v>
      </c>
      <c r="L37" s="11">
        <f t="shared" si="0"/>
        <v>82000</v>
      </c>
    </row>
    <row r="38" spans="1:12">
      <c r="A38" s="8">
        <v>35</v>
      </c>
      <c r="B38" s="5">
        <v>2000</v>
      </c>
      <c r="C38" s="5">
        <v>0</v>
      </c>
      <c r="D38" s="5">
        <v>5000</v>
      </c>
      <c r="E38" s="5">
        <v>0</v>
      </c>
      <c r="F38" s="5">
        <v>0</v>
      </c>
      <c r="G38" s="5">
        <v>0</v>
      </c>
      <c r="H38" s="5">
        <v>0</v>
      </c>
      <c r="I38" s="5">
        <v>1500</v>
      </c>
      <c r="J38" s="3">
        <v>4000</v>
      </c>
      <c r="K38" s="3">
        <v>3000</v>
      </c>
      <c r="L38" s="11">
        <f t="shared" si="0"/>
        <v>15500</v>
      </c>
    </row>
    <row r="39" spans="1:12">
      <c r="A39" s="8">
        <v>36</v>
      </c>
      <c r="B39" s="5">
        <v>12000</v>
      </c>
      <c r="C39" s="5">
        <v>0</v>
      </c>
      <c r="D39" s="5">
        <v>10000</v>
      </c>
      <c r="E39" s="5">
        <v>0</v>
      </c>
      <c r="F39" s="5">
        <v>0</v>
      </c>
      <c r="G39" s="5">
        <v>0</v>
      </c>
      <c r="H39" s="5">
        <v>0</v>
      </c>
      <c r="I39" s="5">
        <v>1500</v>
      </c>
      <c r="J39" s="3">
        <v>3000</v>
      </c>
      <c r="K39" s="3">
        <v>3000</v>
      </c>
      <c r="L39" s="11">
        <f t="shared" si="0"/>
        <v>29500</v>
      </c>
    </row>
    <row r="40" spans="1:12">
      <c r="A40" s="8">
        <v>37</v>
      </c>
      <c r="B40" s="5">
        <v>10000</v>
      </c>
      <c r="C40" s="5">
        <v>5000</v>
      </c>
      <c r="D40" s="5">
        <v>7500</v>
      </c>
      <c r="E40" s="5">
        <v>0</v>
      </c>
      <c r="F40" s="5">
        <v>0</v>
      </c>
      <c r="G40" s="5">
        <v>0</v>
      </c>
      <c r="H40" s="5">
        <v>0</v>
      </c>
      <c r="I40" s="5">
        <v>1500</v>
      </c>
      <c r="J40" s="3">
        <v>3000</v>
      </c>
      <c r="K40" s="3">
        <v>3000</v>
      </c>
      <c r="L40" s="11">
        <f t="shared" si="0"/>
        <v>30000</v>
      </c>
    </row>
    <row r="41" spans="1:12">
      <c r="A41" s="8">
        <v>38</v>
      </c>
      <c r="B41" s="5">
        <v>20000</v>
      </c>
      <c r="C41" s="5">
        <v>10000</v>
      </c>
      <c r="D41" s="5">
        <v>5000</v>
      </c>
      <c r="E41" s="5">
        <v>0</v>
      </c>
      <c r="F41" s="5">
        <v>0</v>
      </c>
      <c r="G41" s="5">
        <v>0</v>
      </c>
      <c r="H41" s="5">
        <v>0</v>
      </c>
      <c r="I41" s="5">
        <v>1500</v>
      </c>
      <c r="J41" s="3">
        <v>4000</v>
      </c>
      <c r="K41" s="3">
        <v>3000</v>
      </c>
      <c r="L41" s="11">
        <f t="shared" si="0"/>
        <v>43500</v>
      </c>
    </row>
    <row r="42" spans="1:12">
      <c r="A42" s="8">
        <v>39</v>
      </c>
      <c r="B42" s="5">
        <v>9000</v>
      </c>
      <c r="C42" s="5">
        <v>0</v>
      </c>
      <c r="D42" s="5">
        <v>10000</v>
      </c>
      <c r="E42" s="5">
        <v>0</v>
      </c>
      <c r="F42" s="5">
        <v>0</v>
      </c>
      <c r="G42" s="5">
        <v>0</v>
      </c>
      <c r="H42" s="5">
        <v>0</v>
      </c>
      <c r="I42" s="5">
        <v>1500</v>
      </c>
      <c r="J42" s="3">
        <v>3000</v>
      </c>
      <c r="K42" s="3">
        <v>3000</v>
      </c>
      <c r="L42" s="11">
        <f t="shared" si="0"/>
        <v>26500</v>
      </c>
    </row>
    <row r="43" spans="1:12">
      <c r="A43" s="8">
        <v>40</v>
      </c>
      <c r="B43" s="5">
        <v>6000</v>
      </c>
      <c r="C43" s="5">
        <v>0</v>
      </c>
      <c r="D43" s="5">
        <v>5000</v>
      </c>
      <c r="E43" s="5">
        <v>0</v>
      </c>
      <c r="F43" s="5">
        <v>0</v>
      </c>
      <c r="G43" s="5">
        <v>0</v>
      </c>
      <c r="H43" s="5">
        <v>0</v>
      </c>
      <c r="I43" s="5">
        <v>2000</v>
      </c>
      <c r="J43" s="3">
        <v>3000</v>
      </c>
      <c r="K43" s="3">
        <v>3000</v>
      </c>
      <c r="L43" s="11">
        <f t="shared" si="0"/>
        <v>19000</v>
      </c>
    </row>
    <row r="44" spans="1:12">
      <c r="A44" s="8"/>
      <c r="J44" s="3"/>
      <c r="K44" s="3" t="s">
        <v>35</v>
      </c>
      <c r="L44" s="11">
        <f>AVERAGE(L4:L43)</f>
        <v>59305</v>
      </c>
    </row>
    <row r="47" spans="1:12">
      <c r="A47" s="9" t="s">
        <v>24</v>
      </c>
      <c r="B47" s="10"/>
      <c r="C47" s="10"/>
      <c r="D47" s="10"/>
      <c r="E47" s="10"/>
      <c r="F47" s="10"/>
      <c r="G47" s="10"/>
      <c r="H47" s="10"/>
      <c r="I47" s="10"/>
      <c r="J47" s="10"/>
      <c r="K47" s="10"/>
    </row>
    <row r="49" spans="1:12">
      <c r="A49" s="8" t="s">
        <v>23</v>
      </c>
      <c r="B49" s="2" t="s">
        <v>25</v>
      </c>
      <c r="C49" s="2" t="s">
        <v>26</v>
      </c>
      <c r="D49" s="2" t="s">
        <v>27</v>
      </c>
      <c r="E49" s="2" t="s">
        <v>28</v>
      </c>
      <c r="F49" s="2" t="s">
        <v>29</v>
      </c>
      <c r="G49" s="2" t="s">
        <v>30</v>
      </c>
      <c r="H49" s="2" t="s">
        <v>31</v>
      </c>
      <c r="I49" s="2" t="s">
        <v>32</v>
      </c>
      <c r="J49" s="2" t="s">
        <v>33</v>
      </c>
      <c r="K49" s="2" t="s">
        <v>34</v>
      </c>
      <c r="L49" s="12"/>
    </row>
    <row r="50" spans="1:12">
      <c r="A50" s="8">
        <v>1</v>
      </c>
      <c r="B50" s="5">
        <f>B4/L4</f>
        <v>0.32876712328767121</v>
      </c>
      <c r="C50" s="5">
        <f>C4/L4</f>
        <v>0</v>
      </c>
      <c r="D50" s="5">
        <f>D4/L4</f>
        <v>0.45205479452054792</v>
      </c>
      <c r="E50" s="5">
        <f>E4/L4</f>
        <v>0</v>
      </c>
      <c r="F50" s="5">
        <f>F4/L4</f>
        <v>0</v>
      </c>
      <c r="G50" s="5">
        <f>G4/L4</f>
        <v>0</v>
      </c>
      <c r="H50" s="5">
        <f>H4/L4</f>
        <v>0</v>
      </c>
      <c r="I50" s="5">
        <f>I4/L4</f>
        <v>5.4794520547945202E-2</v>
      </c>
      <c r="J50" s="5">
        <f>J4/L4</f>
        <v>8.2191780821917804E-2</v>
      </c>
      <c r="K50" s="5">
        <f>K4/L4</f>
        <v>8.2191780821917804E-2</v>
      </c>
    </row>
    <row r="51" spans="1:12">
      <c r="A51" s="8">
        <v>2</v>
      </c>
      <c r="B51" s="5">
        <f t="shared" ref="B51:B89" si="1">B5/L5</f>
        <v>0.50505050505050508</v>
      </c>
      <c r="C51" s="5">
        <f t="shared" ref="C51:C89" si="2">C5/L5</f>
        <v>0.33670033670033672</v>
      </c>
      <c r="D51" s="5">
        <f t="shared" ref="D51:D89" si="3">D5/L5</f>
        <v>8.4175084175084181E-2</v>
      </c>
      <c r="E51" s="5">
        <f t="shared" ref="E51:E89" si="4">E5/L5</f>
        <v>0</v>
      </c>
      <c r="F51" s="5">
        <f t="shared" ref="F51:F89" si="5">F5/L5</f>
        <v>0</v>
      </c>
      <c r="G51" s="5">
        <f t="shared" ref="G51:G89" si="6">G5/L5</f>
        <v>0</v>
      </c>
      <c r="H51" s="5">
        <f t="shared" ref="H51:H89" si="7">H5/L5</f>
        <v>0</v>
      </c>
      <c r="I51" s="5">
        <f t="shared" ref="I51:I89" si="8">I5/L5</f>
        <v>3.3670033670033669E-2</v>
      </c>
      <c r="J51" s="5">
        <f t="shared" ref="J51:J89" si="9">J5/L5</f>
        <v>2.0202020202020204E-2</v>
      </c>
      <c r="K51" s="5">
        <f t="shared" ref="K51:K89" si="10">K5/L5</f>
        <v>2.0202020202020204E-2</v>
      </c>
    </row>
    <row r="52" spans="1:12">
      <c r="A52" s="8">
        <v>3</v>
      </c>
      <c r="B52" s="5">
        <f t="shared" si="1"/>
        <v>0.42444821731748728</v>
      </c>
      <c r="C52" s="5">
        <f t="shared" si="2"/>
        <v>0.2037351443123939</v>
      </c>
      <c r="D52" s="5">
        <f t="shared" si="3"/>
        <v>0.1697792869269949</v>
      </c>
      <c r="E52" s="5">
        <f t="shared" si="4"/>
        <v>0</v>
      </c>
      <c r="F52" s="5">
        <f t="shared" si="5"/>
        <v>8.4889643463497449E-2</v>
      </c>
      <c r="G52" s="5">
        <f t="shared" si="6"/>
        <v>0</v>
      </c>
      <c r="H52" s="5">
        <f t="shared" si="7"/>
        <v>0</v>
      </c>
      <c r="I52" s="5">
        <f t="shared" si="8"/>
        <v>1.5280135823429542E-2</v>
      </c>
      <c r="J52" s="5">
        <f t="shared" si="9"/>
        <v>5.0933786078098474E-2</v>
      </c>
      <c r="K52" s="5">
        <f t="shared" si="10"/>
        <v>5.0933786078098474E-2</v>
      </c>
    </row>
    <row r="53" spans="1:12">
      <c r="A53" s="8">
        <v>4</v>
      </c>
      <c r="B53" s="5">
        <f t="shared" si="1"/>
        <v>0.46511627906976744</v>
      </c>
      <c r="C53" s="5">
        <f t="shared" si="2"/>
        <v>0.34883720930232559</v>
      </c>
      <c r="D53" s="5">
        <f t="shared" si="3"/>
        <v>0</v>
      </c>
      <c r="E53" s="5">
        <f t="shared" si="4"/>
        <v>0</v>
      </c>
      <c r="F53" s="5">
        <f t="shared" si="5"/>
        <v>0</v>
      </c>
      <c r="G53" s="5">
        <f t="shared" si="6"/>
        <v>0</v>
      </c>
      <c r="H53" s="5">
        <f t="shared" si="7"/>
        <v>0</v>
      </c>
      <c r="I53" s="5">
        <f t="shared" si="8"/>
        <v>4.6511627906976744E-2</v>
      </c>
      <c r="J53" s="5">
        <f t="shared" si="9"/>
        <v>6.9767441860465115E-2</v>
      </c>
      <c r="K53" s="5">
        <f t="shared" si="10"/>
        <v>6.9767441860465115E-2</v>
      </c>
    </row>
    <row r="54" spans="1:12">
      <c r="A54" s="8">
        <v>5</v>
      </c>
      <c r="B54" s="5">
        <f t="shared" si="1"/>
        <v>0.55118110236220474</v>
      </c>
      <c r="C54" s="5">
        <f t="shared" si="2"/>
        <v>0.15748031496062992</v>
      </c>
      <c r="D54" s="5">
        <f t="shared" si="3"/>
        <v>0.15748031496062992</v>
      </c>
      <c r="E54" s="5">
        <f t="shared" si="4"/>
        <v>0</v>
      </c>
      <c r="F54" s="5">
        <f t="shared" si="5"/>
        <v>0</v>
      </c>
      <c r="G54" s="5">
        <f t="shared" si="6"/>
        <v>0</v>
      </c>
      <c r="H54" s="5">
        <f t="shared" si="7"/>
        <v>0</v>
      </c>
      <c r="I54" s="5">
        <f t="shared" si="8"/>
        <v>3.937007874015748E-2</v>
      </c>
      <c r="J54" s="5">
        <f t="shared" si="9"/>
        <v>4.7244094488188976E-2</v>
      </c>
      <c r="K54" s="5">
        <f t="shared" si="10"/>
        <v>4.7244094488188976E-2</v>
      </c>
    </row>
    <row r="55" spans="1:12">
      <c r="A55" s="8">
        <v>6</v>
      </c>
      <c r="B55" s="5">
        <f t="shared" si="1"/>
        <v>0.46666666666666667</v>
      </c>
      <c r="C55" s="5">
        <f t="shared" si="2"/>
        <v>0.21333333333333335</v>
      </c>
      <c r="D55" s="5">
        <f t="shared" si="3"/>
        <v>0.13333333333333333</v>
      </c>
      <c r="E55" s="5">
        <f t="shared" si="4"/>
        <v>0</v>
      </c>
      <c r="F55" s="5">
        <f t="shared" si="5"/>
        <v>0</v>
      </c>
      <c r="G55" s="5">
        <f t="shared" si="6"/>
        <v>0</v>
      </c>
      <c r="H55" s="5">
        <f t="shared" si="7"/>
        <v>0</v>
      </c>
      <c r="I55" s="5">
        <f t="shared" si="8"/>
        <v>2.6666666666666668E-2</v>
      </c>
      <c r="J55" s="5">
        <f t="shared" si="9"/>
        <v>0.08</v>
      </c>
      <c r="K55" s="5">
        <f t="shared" si="10"/>
        <v>0.08</v>
      </c>
    </row>
    <row r="56" spans="1:12">
      <c r="A56" s="8">
        <v>7</v>
      </c>
      <c r="B56" s="5">
        <f t="shared" si="1"/>
        <v>0.1807909604519774</v>
      </c>
      <c r="C56" s="5">
        <f t="shared" si="2"/>
        <v>0.22598870056497175</v>
      </c>
      <c r="D56" s="5">
        <f t="shared" si="3"/>
        <v>0.22598870056497175</v>
      </c>
      <c r="E56" s="5">
        <f t="shared" si="4"/>
        <v>0.2824858757062147</v>
      </c>
      <c r="F56" s="5">
        <f t="shared" si="5"/>
        <v>0</v>
      </c>
      <c r="G56" s="5">
        <f t="shared" si="6"/>
        <v>0</v>
      </c>
      <c r="H56" s="5">
        <f t="shared" si="7"/>
        <v>0</v>
      </c>
      <c r="I56" s="5">
        <f t="shared" si="8"/>
        <v>5.6497175141242938E-3</v>
      </c>
      <c r="J56" s="5">
        <f t="shared" si="9"/>
        <v>4.519774011299435E-2</v>
      </c>
      <c r="K56" s="5">
        <f t="shared" si="10"/>
        <v>3.3898305084745763E-2</v>
      </c>
    </row>
    <row r="57" spans="1:12">
      <c r="A57" s="8">
        <v>8</v>
      </c>
      <c r="B57" s="5">
        <f t="shared" si="1"/>
        <v>0.20618556701030927</v>
      </c>
      <c r="C57" s="5">
        <f t="shared" si="2"/>
        <v>0.20618556701030927</v>
      </c>
      <c r="D57" s="5">
        <f t="shared" si="3"/>
        <v>0.41237113402061853</v>
      </c>
      <c r="E57" s="5">
        <f t="shared" si="4"/>
        <v>0</v>
      </c>
      <c r="F57" s="5">
        <f t="shared" si="5"/>
        <v>0</v>
      </c>
      <c r="G57" s="5">
        <f t="shared" si="6"/>
        <v>0</v>
      </c>
      <c r="H57" s="5">
        <f t="shared" si="7"/>
        <v>0</v>
      </c>
      <c r="I57" s="5">
        <f t="shared" si="8"/>
        <v>5.1546391752577317E-2</v>
      </c>
      <c r="J57" s="5">
        <f t="shared" si="9"/>
        <v>6.1855670103092786E-2</v>
      </c>
      <c r="K57" s="5">
        <f t="shared" si="10"/>
        <v>6.1855670103092786E-2</v>
      </c>
    </row>
    <row r="58" spans="1:12">
      <c r="A58" s="8">
        <v>9</v>
      </c>
      <c r="B58" s="5">
        <f t="shared" si="1"/>
        <v>0.47619047619047616</v>
      </c>
      <c r="C58" s="5">
        <f t="shared" si="2"/>
        <v>0</v>
      </c>
      <c r="D58" s="5">
        <f t="shared" si="3"/>
        <v>0.14285714285714285</v>
      </c>
      <c r="E58" s="5">
        <f t="shared" si="4"/>
        <v>0</v>
      </c>
      <c r="F58" s="5">
        <f t="shared" si="5"/>
        <v>0</v>
      </c>
      <c r="G58" s="5">
        <f t="shared" si="6"/>
        <v>0</v>
      </c>
      <c r="H58" s="5">
        <f t="shared" si="7"/>
        <v>0</v>
      </c>
      <c r="I58" s="5">
        <f t="shared" si="8"/>
        <v>9.5238095238095233E-2</v>
      </c>
      <c r="J58" s="5">
        <f t="shared" si="9"/>
        <v>0.14285714285714285</v>
      </c>
      <c r="K58" s="5">
        <f t="shared" si="10"/>
        <v>0.14285714285714285</v>
      </c>
    </row>
    <row r="59" spans="1:12">
      <c r="A59" s="8">
        <v>10</v>
      </c>
      <c r="B59" s="5">
        <f t="shared" si="1"/>
        <v>0.4329004329004329</v>
      </c>
      <c r="C59" s="5">
        <f t="shared" si="2"/>
        <v>0</v>
      </c>
      <c r="D59" s="5">
        <f t="shared" si="3"/>
        <v>0.12987012987012986</v>
      </c>
      <c r="E59" s="5">
        <f t="shared" si="4"/>
        <v>0.38961038961038963</v>
      </c>
      <c r="F59" s="5">
        <f t="shared" si="5"/>
        <v>0</v>
      </c>
      <c r="G59" s="5">
        <f t="shared" si="6"/>
        <v>0</v>
      </c>
      <c r="H59" s="5">
        <f t="shared" si="7"/>
        <v>0</v>
      </c>
      <c r="I59" s="5">
        <f t="shared" si="8"/>
        <v>2.1645021645021644E-2</v>
      </c>
      <c r="J59" s="5">
        <f t="shared" si="9"/>
        <v>1.2987012987012988E-2</v>
      </c>
      <c r="K59" s="5">
        <f t="shared" si="10"/>
        <v>1.2987012987012988E-2</v>
      </c>
    </row>
    <row r="60" spans="1:12">
      <c r="A60" s="8">
        <v>11</v>
      </c>
      <c r="B60" s="5">
        <f t="shared" si="1"/>
        <v>0.33898305084745761</v>
      </c>
      <c r="C60" s="5">
        <f t="shared" si="2"/>
        <v>0.22598870056497175</v>
      </c>
      <c r="D60" s="5">
        <f t="shared" si="3"/>
        <v>0.33898305084745761</v>
      </c>
      <c r="E60" s="5">
        <f t="shared" si="4"/>
        <v>0</v>
      </c>
      <c r="F60" s="5">
        <f t="shared" si="5"/>
        <v>0</v>
      </c>
      <c r="G60" s="5">
        <f t="shared" si="6"/>
        <v>0</v>
      </c>
      <c r="H60" s="5">
        <f t="shared" si="7"/>
        <v>0</v>
      </c>
      <c r="I60" s="5">
        <f t="shared" si="8"/>
        <v>1.6949152542372881E-2</v>
      </c>
      <c r="J60" s="5">
        <f t="shared" si="9"/>
        <v>4.519774011299435E-2</v>
      </c>
      <c r="K60" s="5">
        <f t="shared" si="10"/>
        <v>3.3898305084745763E-2</v>
      </c>
    </row>
    <row r="61" spans="1:12">
      <c r="A61" s="8">
        <v>12</v>
      </c>
      <c r="B61" s="5">
        <f t="shared" si="1"/>
        <v>0.32</v>
      </c>
      <c r="C61" s="5">
        <f t="shared" si="2"/>
        <v>0.16</v>
      </c>
      <c r="D61" s="5">
        <f t="shared" si="3"/>
        <v>0.4</v>
      </c>
      <c r="E61" s="5">
        <f t="shared" si="4"/>
        <v>0</v>
      </c>
      <c r="F61" s="5">
        <f t="shared" si="5"/>
        <v>0</v>
      </c>
      <c r="G61" s="5">
        <f t="shared" si="6"/>
        <v>0</v>
      </c>
      <c r="H61" s="5">
        <f t="shared" si="7"/>
        <v>0</v>
      </c>
      <c r="I61" s="5">
        <f t="shared" si="8"/>
        <v>2.4E-2</v>
      </c>
      <c r="J61" s="5">
        <f t="shared" si="9"/>
        <v>4.8000000000000001E-2</v>
      </c>
      <c r="K61" s="5">
        <f t="shared" si="10"/>
        <v>4.8000000000000001E-2</v>
      </c>
    </row>
    <row r="62" spans="1:12">
      <c r="A62" s="8">
        <v>13</v>
      </c>
      <c r="B62" s="5">
        <f t="shared" si="1"/>
        <v>0.25423728813559321</v>
      </c>
      <c r="C62" s="5">
        <f t="shared" si="2"/>
        <v>8.4745762711864403E-2</v>
      </c>
      <c r="D62" s="5">
        <f t="shared" si="3"/>
        <v>0.50847457627118642</v>
      </c>
      <c r="E62" s="5">
        <f t="shared" si="4"/>
        <v>0</v>
      </c>
      <c r="F62" s="5">
        <f t="shared" si="5"/>
        <v>0</v>
      </c>
      <c r="G62" s="5">
        <f t="shared" si="6"/>
        <v>0</v>
      </c>
      <c r="H62" s="5">
        <f t="shared" si="7"/>
        <v>0</v>
      </c>
      <c r="I62" s="5">
        <f t="shared" si="8"/>
        <v>3.3898305084745763E-2</v>
      </c>
      <c r="J62" s="5">
        <f t="shared" si="9"/>
        <v>6.7796610169491525E-2</v>
      </c>
      <c r="K62" s="5">
        <f t="shared" si="10"/>
        <v>5.0847457627118647E-2</v>
      </c>
    </row>
    <row r="63" spans="1:12">
      <c r="A63" s="8">
        <v>14</v>
      </c>
      <c r="B63" s="5">
        <f t="shared" si="1"/>
        <v>0.37037037037037035</v>
      </c>
      <c r="C63" s="5">
        <f t="shared" si="2"/>
        <v>0.30864197530864196</v>
      </c>
      <c r="D63" s="5">
        <f t="shared" si="3"/>
        <v>6.1728395061728392E-2</v>
      </c>
      <c r="E63" s="5">
        <f t="shared" si="4"/>
        <v>0</v>
      </c>
      <c r="F63" s="5">
        <f t="shared" si="5"/>
        <v>0.12345679012345678</v>
      </c>
      <c r="G63" s="5">
        <f t="shared" si="6"/>
        <v>0</v>
      </c>
      <c r="H63" s="5">
        <f t="shared" si="7"/>
        <v>0</v>
      </c>
      <c r="I63" s="5">
        <f t="shared" si="8"/>
        <v>6.1728395061728392E-2</v>
      </c>
      <c r="J63" s="5">
        <f t="shared" si="9"/>
        <v>3.7037037037037035E-2</v>
      </c>
      <c r="K63" s="5">
        <f t="shared" si="10"/>
        <v>3.7037037037037035E-2</v>
      </c>
    </row>
    <row r="64" spans="1:12">
      <c r="A64" s="8">
        <v>15</v>
      </c>
      <c r="B64" s="5">
        <f t="shared" si="1"/>
        <v>0.18656716417910449</v>
      </c>
      <c r="C64" s="5">
        <f t="shared" si="2"/>
        <v>0</v>
      </c>
      <c r="D64" s="5">
        <f t="shared" si="3"/>
        <v>0.18656716417910449</v>
      </c>
      <c r="E64" s="5">
        <f t="shared" si="4"/>
        <v>0.19402985074626866</v>
      </c>
      <c r="F64" s="5">
        <f t="shared" si="5"/>
        <v>0</v>
      </c>
      <c r="G64" s="5">
        <f t="shared" si="6"/>
        <v>0.37313432835820898</v>
      </c>
      <c r="H64" s="5">
        <f t="shared" si="7"/>
        <v>0</v>
      </c>
      <c r="I64" s="5">
        <f t="shared" si="8"/>
        <v>1.4925373134328358E-2</v>
      </c>
      <c r="J64" s="5">
        <f t="shared" si="9"/>
        <v>2.2388059701492536E-2</v>
      </c>
      <c r="K64" s="5">
        <f t="shared" si="10"/>
        <v>2.2388059701492536E-2</v>
      </c>
    </row>
    <row r="65" spans="1:11">
      <c r="A65" s="8">
        <v>16</v>
      </c>
      <c r="B65" s="5">
        <f t="shared" si="1"/>
        <v>0.10638297872340426</v>
      </c>
      <c r="C65" s="5">
        <f t="shared" si="2"/>
        <v>0.1276595744680851</v>
      </c>
      <c r="D65" s="5">
        <f t="shared" si="3"/>
        <v>0.42553191489361702</v>
      </c>
      <c r="E65" s="5">
        <f t="shared" si="4"/>
        <v>0</v>
      </c>
      <c r="F65" s="5">
        <f t="shared" si="5"/>
        <v>0</v>
      </c>
      <c r="G65" s="5">
        <f t="shared" si="6"/>
        <v>0.10638297872340426</v>
      </c>
      <c r="H65" s="5">
        <f t="shared" si="7"/>
        <v>0</v>
      </c>
      <c r="I65" s="5">
        <f t="shared" si="8"/>
        <v>0.10638297872340426</v>
      </c>
      <c r="J65" s="5">
        <f t="shared" si="9"/>
        <v>6.3829787234042548E-2</v>
      </c>
      <c r="K65" s="5">
        <f t="shared" si="10"/>
        <v>6.3829787234042548E-2</v>
      </c>
    </row>
    <row r="66" spans="1:11">
      <c r="A66" s="8">
        <v>17</v>
      </c>
      <c r="B66" s="5">
        <f t="shared" si="1"/>
        <v>0.28301886792452829</v>
      </c>
      <c r="C66" s="5">
        <f t="shared" si="2"/>
        <v>0</v>
      </c>
      <c r="D66" s="5">
        <f t="shared" si="3"/>
        <v>0.56603773584905659</v>
      </c>
      <c r="E66" s="5">
        <f t="shared" si="4"/>
        <v>0</v>
      </c>
      <c r="F66" s="5">
        <f t="shared" si="5"/>
        <v>0</v>
      </c>
      <c r="G66" s="5">
        <f t="shared" si="6"/>
        <v>0</v>
      </c>
      <c r="H66" s="5">
        <f t="shared" si="7"/>
        <v>0</v>
      </c>
      <c r="I66" s="5">
        <f t="shared" si="8"/>
        <v>3.7735849056603772E-2</v>
      </c>
      <c r="J66" s="5">
        <f t="shared" si="9"/>
        <v>5.6603773584905662E-2</v>
      </c>
      <c r="K66" s="5">
        <f t="shared" si="10"/>
        <v>5.6603773584905662E-2</v>
      </c>
    </row>
    <row r="67" spans="1:11">
      <c r="A67" s="8">
        <v>18</v>
      </c>
      <c r="B67" s="5">
        <f t="shared" si="1"/>
        <v>0.5357142857142857</v>
      </c>
      <c r="C67" s="5">
        <f t="shared" si="2"/>
        <v>0.14285714285714285</v>
      </c>
      <c r="D67" s="5">
        <f t="shared" si="3"/>
        <v>0</v>
      </c>
      <c r="E67" s="5">
        <f t="shared" si="4"/>
        <v>0</v>
      </c>
      <c r="F67" s="5">
        <f t="shared" si="5"/>
        <v>0</v>
      </c>
      <c r="G67" s="5">
        <f t="shared" si="6"/>
        <v>0</v>
      </c>
      <c r="H67" s="5">
        <f t="shared" si="7"/>
        <v>0</v>
      </c>
      <c r="I67" s="5">
        <f t="shared" si="8"/>
        <v>7.1428571428571425E-2</v>
      </c>
      <c r="J67" s="5">
        <f t="shared" si="9"/>
        <v>0.14285714285714285</v>
      </c>
      <c r="K67" s="5">
        <f t="shared" si="10"/>
        <v>0.10714285714285714</v>
      </c>
    </row>
    <row r="68" spans="1:11">
      <c r="A68" s="8">
        <v>19</v>
      </c>
      <c r="B68" s="5">
        <f t="shared" si="1"/>
        <v>0.28846153846153844</v>
      </c>
      <c r="C68" s="5">
        <f t="shared" si="2"/>
        <v>0</v>
      </c>
      <c r="D68" s="5">
        <f t="shared" si="3"/>
        <v>0.48076923076923078</v>
      </c>
      <c r="E68" s="5">
        <f t="shared" si="4"/>
        <v>0</v>
      </c>
      <c r="F68" s="5">
        <f t="shared" si="5"/>
        <v>7.6923076923076927E-2</v>
      </c>
      <c r="G68" s="5">
        <f t="shared" si="6"/>
        <v>0</v>
      </c>
      <c r="H68" s="5">
        <f t="shared" si="7"/>
        <v>0</v>
      </c>
      <c r="I68" s="5">
        <f t="shared" si="8"/>
        <v>3.8461538461538464E-2</v>
      </c>
      <c r="J68" s="5">
        <f t="shared" si="9"/>
        <v>5.7692307692307696E-2</v>
      </c>
      <c r="K68" s="5">
        <f t="shared" si="10"/>
        <v>5.7692307692307696E-2</v>
      </c>
    </row>
    <row r="69" spans="1:11">
      <c r="A69" s="8">
        <v>20</v>
      </c>
      <c r="B69" s="5">
        <f t="shared" si="1"/>
        <v>0.44444444444444442</v>
      </c>
      <c r="C69" s="5">
        <f t="shared" si="2"/>
        <v>0</v>
      </c>
      <c r="D69" s="5">
        <f t="shared" si="3"/>
        <v>0.33333333333333331</v>
      </c>
      <c r="E69" s="5">
        <f t="shared" si="4"/>
        <v>0</v>
      </c>
      <c r="F69" s="5">
        <f t="shared" si="5"/>
        <v>0</v>
      </c>
      <c r="G69" s="5">
        <f t="shared" si="6"/>
        <v>0</v>
      </c>
      <c r="H69" s="5">
        <f t="shared" si="7"/>
        <v>0</v>
      </c>
      <c r="I69" s="5">
        <f t="shared" si="8"/>
        <v>8.8888888888888892E-2</v>
      </c>
      <c r="J69" s="5">
        <f t="shared" si="9"/>
        <v>6.6666666666666666E-2</v>
      </c>
      <c r="K69" s="5">
        <f t="shared" si="10"/>
        <v>6.6666666666666666E-2</v>
      </c>
    </row>
    <row r="70" spans="1:11">
      <c r="A70" s="8">
        <v>21</v>
      </c>
      <c r="B70" s="5">
        <f t="shared" si="1"/>
        <v>0.38461538461538464</v>
      </c>
      <c r="C70" s="5">
        <f t="shared" si="2"/>
        <v>0.30769230769230771</v>
      </c>
      <c r="D70" s="5">
        <f t="shared" si="3"/>
        <v>9.6153846153846159E-2</v>
      </c>
      <c r="E70" s="5">
        <f t="shared" si="4"/>
        <v>0</v>
      </c>
      <c r="F70" s="5">
        <f t="shared" si="5"/>
        <v>0</v>
      </c>
      <c r="G70" s="5">
        <f t="shared" si="6"/>
        <v>0</v>
      </c>
      <c r="H70" s="5">
        <f t="shared" si="7"/>
        <v>0</v>
      </c>
      <c r="I70" s="5">
        <f t="shared" si="8"/>
        <v>7.6923076923076927E-2</v>
      </c>
      <c r="J70" s="5">
        <f t="shared" si="9"/>
        <v>7.6923076923076927E-2</v>
      </c>
      <c r="K70" s="5">
        <f t="shared" si="10"/>
        <v>5.7692307692307696E-2</v>
      </c>
    </row>
    <row r="71" spans="1:11">
      <c r="A71" s="8">
        <v>22</v>
      </c>
      <c r="B71" s="5">
        <f t="shared" si="1"/>
        <v>0.18390804597701149</v>
      </c>
      <c r="C71" s="5">
        <f t="shared" si="2"/>
        <v>0.34482758620689657</v>
      </c>
      <c r="D71" s="5">
        <f t="shared" si="3"/>
        <v>0.34482758620689657</v>
      </c>
      <c r="E71" s="5">
        <f t="shared" si="4"/>
        <v>0</v>
      </c>
      <c r="F71" s="5">
        <f t="shared" si="5"/>
        <v>0</v>
      </c>
      <c r="G71" s="5">
        <f t="shared" si="6"/>
        <v>0</v>
      </c>
      <c r="H71" s="5">
        <f t="shared" si="7"/>
        <v>0</v>
      </c>
      <c r="I71" s="5">
        <f t="shared" si="8"/>
        <v>5.7471264367816091E-2</v>
      </c>
      <c r="J71" s="5">
        <f t="shared" si="9"/>
        <v>3.4482758620689655E-2</v>
      </c>
      <c r="K71" s="5">
        <f t="shared" si="10"/>
        <v>3.4482758620689655E-2</v>
      </c>
    </row>
    <row r="72" spans="1:11">
      <c r="A72" s="8">
        <v>23</v>
      </c>
      <c r="B72" s="5">
        <f t="shared" si="1"/>
        <v>0.1744186046511628</v>
      </c>
      <c r="C72" s="5">
        <f t="shared" si="2"/>
        <v>0.1744186046511628</v>
      </c>
      <c r="D72" s="5">
        <f t="shared" si="3"/>
        <v>0.23255813953488372</v>
      </c>
      <c r="E72" s="5">
        <f t="shared" si="4"/>
        <v>5.8139534883720929E-2</v>
      </c>
      <c r="F72" s="5">
        <f t="shared" si="5"/>
        <v>0.23255813953488372</v>
      </c>
      <c r="G72" s="5">
        <f t="shared" si="6"/>
        <v>0</v>
      </c>
      <c r="H72" s="5">
        <f t="shared" si="7"/>
        <v>0</v>
      </c>
      <c r="I72" s="5">
        <f t="shared" si="8"/>
        <v>5.8139534883720929E-2</v>
      </c>
      <c r="J72" s="5">
        <f t="shared" si="9"/>
        <v>3.4883720930232558E-2</v>
      </c>
      <c r="K72" s="5">
        <f t="shared" si="10"/>
        <v>3.4883720930232558E-2</v>
      </c>
    </row>
    <row r="73" spans="1:11">
      <c r="A73" s="8">
        <v>24</v>
      </c>
      <c r="B73" s="5">
        <f t="shared" si="1"/>
        <v>0.18867924528301888</v>
      </c>
      <c r="C73" s="5">
        <f t="shared" si="2"/>
        <v>0.18867924528301888</v>
      </c>
      <c r="D73" s="5">
        <f t="shared" si="3"/>
        <v>0.47169811320754718</v>
      </c>
      <c r="E73" s="5">
        <f t="shared" si="4"/>
        <v>0</v>
      </c>
      <c r="F73" s="5">
        <f t="shared" si="5"/>
        <v>0</v>
      </c>
      <c r="G73" s="5">
        <f t="shared" si="6"/>
        <v>0</v>
      </c>
      <c r="H73" s="5">
        <f t="shared" si="7"/>
        <v>0</v>
      </c>
      <c r="I73" s="5">
        <f t="shared" si="8"/>
        <v>3.7735849056603772E-2</v>
      </c>
      <c r="J73" s="5">
        <f t="shared" si="9"/>
        <v>5.6603773584905662E-2</v>
      </c>
      <c r="K73" s="5">
        <f t="shared" si="10"/>
        <v>5.6603773584905662E-2</v>
      </c>
    </row>
    <row r="74" spans="1:11">
      <c r="A74" s="8">
        <v>25</v>
      </c>
      <c r="B74" s="5">
        <f t="shared" si="1"/>
        <v>0.37383177570093457</v>
      </c>
      <c r="C74" s="5">
        <f t="shared" si="2"/>
        <v>0.18691588785046728</v>
      </c>
      <c r="D74" s="5">
        <f t="shared" si="3"/>
        <v>0.28037383177570091</v>
      </c>
      <c r="E74" s="5">
        <f t="shared" si="4"/>
        <v>0</v>
      </c>
      <c r="F74" s="5">
        <f t="shared" si="5"/>
        <v>0</v>
      </c>
      <c r="G74" s="5">
        <f t="shared" si="6"/>
        <v>0</v>
      </c>
      <c r="H74" s="5">
        <f t="shared" si="7"/>
        <v>0</v>
      </c>
      <c r="I74" s="5">
        <f t="shared" si="8"/>
        <v>2.8037383177570093E-2</v>
      </c>
      <c r="J74" s="5">
        <f t="shared" si="9"/>
        <v>7.476635514018691E-2</v>
      </c>
      <c r="K74" s="5">
        <f t="shared" si="10"/>
        <v>5.6074766355140186E-2</v>
      </c>
    </row>
    <row r="75" spans="1:11">
      <c r="A75" s="8">
        <v>26</v>
      </c>
      <c r="B75" s="5">
        <f t="shared" si="1"/>
        <v>0.38461538461538464</v>
      </c>
      <c r="C75" s="5">
        <f t="shared" si="2"/>
        <v>0.32967032967032966</v>
      </c>
      <c r="D75" s="5">
        <f t="shared" si="3"/>
        <v>0.10989010989010989</v>
      </c>
      <c r="E75" s="5">
        <f t="shared" si="4"/>
        <v>0</v>
      </c>
      <c r="F75" s="5">
        <f t="shared" si="5"/>
        <v>0</v>
      </c>
      <c r="G75" s="5">
        <f t="shared" si="6"/>
        <v>0</v>
      </c>
      <c r="H75" s="5">
        <f t="shared" si="7"/>
        <v>0</v>
      </c>
      <c r="I75" s="5">
        <f t="shared" si="8"/>
        <v>4.3956043956043959E-2</v>
      </c>
      <c r="J75" s="5">
        <f t="shared" si="9"/>
        <v>6.5934065934065936E-2</v>
      </c>
      <c r="K75" s="5">
        <f t="shared" si="10"/>
        <v>6.5934065934065936E-2</v>
      </c>
    </row>
    <row r="76" spans="1:11">
      <c r="A76" s="8">
        <v>27</v>
      </c>
      <c r="B76" s="5">
        <f t="shared" si="1"/>
        <v>0.48551959114139692</v>
      </c>
      <c r="C76" s="5">
        <f t="shared" si="2"/>
        <v>0.24190800681431004</v>
      </c>
      <c r="D76" s="5">
        <f t="shared" si="3"/>
        <v>8.5178875638841564E-2</v>
      </c>
      <c r="E76" s="5">
        <f t="shared" si="4"/>
        <v>0</v>
      </c>
      <c r="F76" s="5">
        <f t="shared" si="5"/>
        <v>0</v>
      </c>
      <c r="G76" s="5">
        <f t="shared" si="6"/>
        <v>0</v>
      </c>
      <c r="H76" s="5">
        <f t="shared" si="7"/>
        <v>0</v>
      </c>
      <c r="I76" s="5">
        <f t="shared" si="8"/>
        <v>8.5178875638841564E-2</v>
      </c>
      <c r="J76" s="5">
        <f t="shared" si="9"/>
        <v>5.1107325383304938E-2</v>
      </c>
      <c r="K76" s="5">
        <f t="shared" si="10"/>
        <v>5.1107325383304938E-2</v>
      </c>
    </row>
    <row r="77" spans="1:11">
      <c r="A77" s="8">
        <v>28</v>
      </c>
      <c r="B77" s="5">
        <f t="shared" si="1"/>
        <v>0.53475935828877008</v>
      </c>
      <c r="C77" s="5">
        <f t="shared" si="2"/>
        <v>0.17825311942959002</v>
      </c>
      <c r="D77" s="5">
        <f t="shared" si="3"/>
        <v>0.11764705882352941</v>
      </c>
      <c r="E77" s="5">
        <f t="shared" si="4"/>
        <v>0</v>
      </c>
      <c r="F77" s="5">
        <f t="shared" si="5"/>
        <v>0</v>
      </c>
      <c r="G77" s="5">
        <f t="shared" si="6"/>
        <v>0</v>
      </c>
      <c r="H77" s="5">
        <f t="shared" si="7"/>
        <v>0</v>
      </c>
      <c r="I77" s="5">
        <f t="shared" si="8"/>
        <v>6.2388591800356503E-2</v>
      </c>
      <c r="J77" s="5">
        <f t="shared" si="9"/>
        <v>5.3475935828877004E-2</v>
      </c>
      <c r="K77" s="5">
        <f t="shared" si="10"/>
        <v>5.3475935828877004E-2</v>
      </c>
    </row>
    <row r="78" spans="1:11">
      <c r="A78" s="8">
        <v>29</v>
      </c>
      <c r="B78" s="5">
        <f t="shared" si="1"/>
        <v>0.35714285714285715</v>
      </c>
      <c r="C78" s="5">
        <f t="shared" si="2"/>
        <v>0</v>
      </c>
      <c r="D78" s="5">
        <f t="shared" si="3"/>
        <v>0.35714285714285715</v>
      </c>
      <c r="E78" s="5">
        <f t="shared" si="4"/>
        <v>0</v>
      </c>
      <c r="F78" s="5">
        <f t="shared" si="5"/>
        <v>0</v>
      </c>
      <c r="G78" s="5">
        <f t="shared" si="6"/>
        <v>0</v>
      </c>
      <c r="H78" s="5">
        <f t="shared" si="7"/>
        <v>0</v>
      </c>
      <c r="I78" s="5">
        <f t="shared" si="8"/>
        <v>7.1428571428571425E-2</v>
      </c>
      <c r="J78" s="5">
        <f t="shared" si="9"/>
        <v>0.10714285714285714</v>
      </c>
      <c r="K78" s="5">
        <f t="shared" si="10"/>
        <v>0.10714285714285714</v>
      </c>
    </row>
    <row r="79" spans="1:11">
      <c r="A79" s="8">
        <v>30</v>
      </c>
      <c r="B79" s="5">
        <f t="shared" si="1"/>
        <v>0.35714285714285715</v>
      </c>
      <c r="C79" s="5">
        <f t="shared" si="2"/>
        <v>0</v>
      </c>
      <c r="D79" s="5">
        <f t="shared" si="3"/>
        <v>0.35714285714285715</v>
      </c>
      <c r="E79" s="5">
        <f t="shared" si="4"/>
        <v>0</v>
      </c>
      <c r="F79" s="5">
        <f t="shared" si="5"/>
        <v>0</v>
      </c>
      <c r="G79" s="5">
        <f t="shared" si="6"/>
        <v>0</v>
      </c>
      <c r="H79" s="5">
        <f t="shared" si="7"/>
        <v>0</v>
      </c>
      <c r="I79" s="5">
        <f t="shared" si="8"/>
        <v>7.1428571428571425E-2</v>
      </c>
      <c r="J79" s="5">
        <f t="shared" si="9"/>
        <v>0.10714285714285714</v>
      </c>
      <c r="K79" s="5">
        <f t="shared" si="10"/>
        <v>0.10714285714285714</v>
      </c>
    </row>
    <row r="80" spans="1:11">
      <c r="A80" s="8">
        <v>31</v>
      </c>
      <c r="B80" s="5">
        <f t="shared" si="1"/>
        <v>0.35714285714285715</v>
      </c>
      <c r="C80" s="5">
        <f t="shared" si="2"/>
        <v>0</v>
      </c>
      <c r="D80" s="5">
        <f t="shared" si="3"/>
        <v>0.35714285714285715</v>
      </c>
      <c r="E80" s="5">
        <f t="shared" si="4"/>
        <v>0</v>
      </c>
      <c r="F80" s="5">
        <f t="shared" si="5"/>
        <v>0</v>
      </c>
      <c r="G80" s="5">
        <f t="shared" si="6"/>
        <v>0</v>
      </c>
      <c r="H80" s="5">
        <f t="shared" si="7"/>
        <v>0</v>
      </c>
      <c r="I80" s="5">
        <f t="shared" si="8"/>
        <v>3.5714285714285712E-2</v>
      </c>
      <c r="J80" s="5">
        <f t="shared" si="9"/>
        <v>0.14285714285714285</v>
      </c>
      <c r="K80" s="5">
        <f t="shared" si="10"/>
        <v>0.10714285714285714</v>
      </c>
    </row>
    <row r="81" spans="1:11">
      <c r="A81" s="8">
        <v>32</v>
      </c>
      <c r="B81" s="5">
        <f t="shared" si="1"/>
        <v>0.64102564102564108</v>
      </c>
      <c r="C81" s="5">
        <f t="shared" si="2"/>
        <v>0.21367521367521367</v>
      </c>
      <c r="D81" s="5">
        <f t="shared" si="3"/>
        <v>0</v>
      </c>
      <c r="E81" s="5">
        <f t="shared" si="4"/>
        <v>0</v>
      </c>
      <c r="F81" s="5">
        <f t="shared" si="5"/>
        <v>0</v>
      </c>
      <c r="G81" s="5">
        <f t="shared" si="6"/>
        <v>0</v>
      </c>
      <c r="H81" s="5">
        <f t="shared" si="7"/>
        <v>0</v>
      </c>
      <c r="I81" s="5">
        <f t="shared" si="8"/>
        <v>4.2735042735042736E-2</v>
      </c>
      <c r="J81" s="5">
        <f t="shared" si="9"/>
        <v>5.128205128205128E-2</v>
      </c>
      <c r="K81" s="5">
        <f t="shared" si="10"/>
        <v>5.128205128205128E-2</v>
      </c>
    </row>
    <row r="82" spans="1:11">
      <c r="A82" s="8">
        <v>33</v>
      </c>
      <c r="B82" s="5">
        <f t="shared" si="1"/>
        <v>0.55384615384615388</v>
      </c>
      <c r="C82" s="5">
        <f t="shared" si="2"/>
        <v>0</v>
      </c>
      <c r="D82" s="5">
        <f t="shared" si="3"/>
        <v>0.30769230769230771</v>
      </c>
      <c r="E82" s="5">
        <f t="shared" si="4"/>
        <v>0</v>
      </c>
      <c r="F82" s="5">
        <f t="shared" si="5"/>
        <v>0</v>
      </c>
      <c r="G82" s="5">
        <f t="shared" si="6"/>
        <v>0</v>
      </c>
      <c r="H82" s="5">
        <f t="shared" si="7"/>
        <v>0</v>
      </c>
      <c r="I82" s="5">
        <f t="shared" si="8"/>
        <v>4.6153846153846156E-2</v>
      </c>
      <c r="J82" s="5">
        <f t="shared" si="9"/>
        <v>4.6153846153846156E-2</v>
      </c>
      <c r="K82" s="5">
        <f t="shared" si="10"/>
        <v>4.6153846153846156E-2</v>
      </c>
    </row>
    <row r="83" spans="1:11">
      <c r="A83" s="8">
        <v>34</v>
      </c>
      <c r="B83" s="5">
        <f t="shared" si="1"/>
        <v>0.17073170731707318</v>
      </c>
      <c r="C83" s="5">
        <f t="shared" si="2"/>
        <v>0</v>
      </c>
      <c r="D83" s="5">
        <f t="shared" si="3"/>
        <v>0.3048780487804878</v>
      </c>
      <c r="E83" s="5">
        <f t="shared" si="4"/>
        <v>0</v>
      </c>
      <c r="F83" s="5">
        <f t="shared" si="5"/>
        <v>0.42682926829268292</v>
      </c>
      <c r="G83" s="5">
        <f t="shared" si="6"/>
        <v>0</v>
      </c>
      <c r="H83" s="5">
        <f t="shared" si="7"/>
        <v>0</v>
      </c>
      <c r="I83" s="5">
        <f t="shared" si="8"/>
        <v>2.4390243902439025E-2</v>
      </c>
      <c r="J83" s="5">
        <f t="shared" si="9"/>
        <v>3.6585365853658534E-2</v>
      </c>
      <c r="K83" s="5">
        <f t="shared" si="10"/>
        <v>3.6585365853658534E-2</v>
      </c>
    </row>
    <row r="84" spans="1:11">
      <c r="A84" s="8">
        <v>35</v>
      </c>
      <c r="B84" s="5">
        <f t="shared" si="1"/>
        <v>0.12903225806451613</v>
      </c>
      <c r="C84" s="5">
        <f t="shared" si="2"/>
        <v>0</v>
      </c>
      <c r="D84" s="5">
        <f t="shared" si="3"/>
        <v>0.32258064516129031</v>
      </c>
      <c r="E84" s="5">
        <f t="shared" si="4"/>
        <v>0</v>
      </c>
      <c r="F84" s="5">
        <f t="shared" si="5"/>
        <v>0</v>
      </c>
      <c r="G84" s="5">
        <f t="shared" si="6"/>
        <v>0</v>
      </c>
      <c r="H84" s="5">
        <f t="shared" si="7"/>
        <v>0</v>
      </c>
      <c r="I84" s="5">
        <f t="shared" si="8"/>
        <v>9.6774193548387094E-2</v>
      </c>
      <c r="J84" s="5">
        <f t="shared" si="9"/>
        <v>0.25806451612903225</v>
      </c>
      <c r="K84" s="5">
        <f t="shared" si="10"/>
        <v>0.19354838709677419</v>
      </c>
    </row>
    <row r="85" spans="1:11">
      <c r="A85" s="8">
        <v>36</v>
      </c>
      <c r="B85" s="5">
        <f t="shared" si="1"/>
        <v>0.40677966101694918</v>
      </c>
      <c r="C85" s="5">
        <f t="shared" si="2"/>
        <v>0</v>
      </c>
      <c r="D85" s="5">
        <f t="shared" si="3"/>
        <v>0.33898305084745761</v>
      </c>
      <c r="E85" s="5">
        <f t="shared" si="4"/>
        <v>0</v>
      </c>
      <c r="F85" s="5">
        <f t="shared" si="5"/>
        <v>0</v>
      </c>
      <c r="G85" s="5">
        <f t="shared" si="6"/>
        <v>0</v>
      </c>
      <c r="H85" s="5">
        <f t="shared" si="7"/>
        <v>0</v>
      </c>
      <c r="I85" s="5">
        <f t="shared" si="8"/>
        <v>5.0847457627118647E-2</v>
      </c>
      <c r="J85" s="5">
        <f t="shared" si="9"/>
        <v>0.10169491525423729</v>
      </c>
      <c r="K85" s="5">
        <f t="shared" si="10"/>
        <v>0.10169491525423729</v>
      </c>
    </row>
    <row r="86" spans="1:11">
      <c r="A86" s="8">
        <v>37</v>
      </c>
      <c r="B86" s="5">
        <f t="shared" si="1"/>
        <v>0.33333333333333331</v>
      </c>
      <c r="C86" s="5">
        <f t="shared" si="2"/>
        <v>0.16666666666666666</v>
      </c>
      <c r="D86" s="5">
        <f t="shared" si="3"/>
        <v>0.25</v>
      </c>
      <c r="E86" s="5">
        <f t="shared" si="4"/>
        <v>0</v>
      </c>
      <c r="F86" s="5">
        <f t="shared" si="5"/>
        <v>0</v>
      </c>
      <c r="G86" s="5">
        <f t="shared" si="6"/>
        <v>0</v>
      </c>
      <c r="H86" s="5">
        <f t="shared" si="7"/>
        <v>0</v>
      </c>
      <c r="I86" s="5">
        <f t="shared" si="8"/>
        <v>0.05</v>
      </c>
      <c r="J86" s="5">
        <f t="shared" si="9"/>
        <v>0.1</v>
      </c>
      <c r="K86" s="5">
        <f t="shared" si="10"/>
        <v>0.1</v>
      </c>
    </row>
    <row r="87" spans="1:11">
      <c r="A87" s="8">
        <v>38</v>
      </c>
      <c r="B87" s="5">
        <f t="shared" si="1"/>
        <v>0.45977011494252873</v>
      </c>
      <c r="C87" s="5">
        <f t="shared" si="2"/>
        <v>0.22988505747126436</v>
      </c>
      <c r="D87" s="5">
        <f t="shared" si="3"/>
        <v>0.11494252873563218</v>
      </c>
      <c r="E87" s="5">
        <f t="shared" si="4"/>
        <v>0</v>
      </c>
      <c r="F87" s="5">
        <f t="shared" si="5"/>
        <v>0</v>
      </c>
      <c r="G87" s="5">
        <f t="shared" si="6"/>
        <v>0</v>
      </c>
      <c r="H87" s="5">
        <f t="shared" si="7"/>
        <v>0</v>
      </c>
      <c r="I87" s="5">
        <f t="shared" si="8"/>
        <v>3.4482758620689655E-2</v>
      </c>
      <c r="J87" s="5">
        <f t="shared" si="9"/>
        <v>9.1954022988505746E-2</v>
      </c>
      <c r="K87" s="5">
        <f t="shared" si="10"/>
        <v>6.8965517241379309E-2</v>
      </c>
    </row>
    <row r="88" spans="1:11">
      <c r="A88" s="8">
        <v>39</v>
      </c>
      <c r="B88" s="5">
        <f t="shared" si="1"/>
        <v>0.33962264150943394</v>
      </c>
      <c r="C88" s="5">
        <f t="shared" si="2"/>
        <v>0</v>
      </c>
      <c r="D88" s="5">
        <f t="shared" si="3"/>
        <v>0.37735849056603776</v>
      </c>
      <c r="E88" s="5">
        <f t="shared" si="4"/>
        <v>0</v>
      </c>
      <c r="F88" s="5">
        <f t="shared" si="5"/>
        <v>0</v>
      </c>
      <c r="G88" s="5">
        <f t="shared" si="6"/>
        <v>0</v>
      </c>
      <c r="H88" s="5">
        <f t="shared" si="7"/>
        <v>0</v>
      </c>
      <c r="I88" s="5">
        <f t="shared" si="8"/>
        <v>5.6603773584905662E-2</v>
      </c>
      <c r="J88" s="5">
        <f t="shared" si="9"/>
        <v>0.11320754716981132</v>
      </c>
      <c r="K88" s="5">
        <f t="shared" si="10"/>
        <v>0.11320754716981132</v>
      </c>
    </row>
    <row r="89" spans="1:11">
      <c r="A89" s="8">
        <v>40</v>
      </c>
      <c r="B89" s="5">
        <f t="shared" si="1"/>
        <v>0.31578947368421051</v>
      </c>
      <c r="C89" s="5">
        <f t="shared" si="2"/>
        <v>0</v>
      </c>
      <c r="D89" s="5">
        <f t="shared" si="3"/>
        <v>0.26315789473684209</v>
      </c>
      <c r="E89" s="5">
        <f t="shared" si="4"/>
        <v>0</v>
      </c>
      <c r="F89" s="5">
        <f t="shared" si="5"/>
        <v>0</v>
      </c>
      <c r="G89" s="5">
        <f t="shared" si="6"/>
        <v>0</v>
      </c>
      <c r="H89" s="5">
        <f t="shared" si="7"/>
        <v>0</v>
      </c>
      <c r="I89" s="5">
        <f t="shared" si="8"/>
        <v>0.10526315789473684</v>
      </c>
      <c r="J89" s="5">
        <f t="shared" si="9"/>
        <v>0.15789473684210525</v>
      </c>
      <c r="K89" s="5">
        <f t="shared" si="10"/>
        <v>0.15789473684210525</v>
      </c>
    </row>
    <row r="90" spans="1:11">
      <c r="A90" s="13" t="s">
        <v>35</v>
      </c>
      <c r="B90" s="13">
        <f>AVERAGE(B50:B89)</f>
        <v>0.35742960663874257</v>
      </c>
      <c r="C90" s="13">
        <f t="shared" ref="C90:K90" si="11">AVERAGE(C50:C89)</f>
        <v>0.13261864468765588</v>
      </c>
      <c r="D90" s="13">
        <f t="shared" si="11"/>
        <v>0.25746711054035376</v>
      </c>
      <c r="E90" s="13">
        <f t="shared" si="11"/>
        <v>2.3106641273664845E-2</v>
      </c>
      <c r="F90" s="13">
        <f t="shared" si="11"/>
        <v>2.3616422958439943E-2</v>
      </c>
      <c r="G90" s="13">
        <f t="shared" si="11"/>
        <v>1.198793267704033E-2</v>
      </c>
      <c r="H90" s="13">
        <f t="shared" si="11"/>
        <v>0</v>
      </c>
      <c r="I90" s="13">
        <f t="shared" si="11"/>
        <v>5.0510596608245875E-2</v>
      </c>
      <c r="J90" s="13">
        <f t="shared" si="11"/>
        <v>7.4586567143211463E-2</v>
      </c>
      <c r="K90" s="13">
        <f t="shared" si="11"/>
        <v>6.867647747264545E-2</v>
      </c>
    </row>
    <row r="91" spans="1:11">
      <c r="B91" s="2" t="s">
        <v>25</v>
      </c>
      <c r="C91" s="2" t="s">
        <v>26</v>
      </c>
      <c r="D91" s="2" t="s">
        <v>27</v>
      </c>
      <c r="E91" s="2" t="s">
        <v>28</v>
      </c>
      <c r="F91" s="2" t="s">
        <v>29</v>
      </c>
      <c r="G91" s="2" t="s">
        <v>30</v>
      </c>
      <c r="H91" s="2" t="s">
        <v>31</v>
      </c>
      <c r="I91" s="2" t="s">
        <v>32</v>
      </c>
      <c r="J91" s="2" t="s">
        <v>33</v>
      </c>
      <c r="K91" s="2" t="s">
        <v>34</v>
      </c>
    </row>
  </sheetData>
  <mergeCells count="1">
    <mergeCell ref="B2:K2"/>
  </mergeCells>
  <phoneticPr fontId="10" type="noConversion"/>
  <pageMargins left="0.75" right="0.75" top="1" bottom="1" header="0.5" footer="0.5"/>
  <pageSetup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P35"/>
  <sheetViews>
    <sheetView workbookViewId="0">
      <selection activeCell="E1" sqref="E1"/>
    </sheetView>
  </sheetViews>
  <sheetFormatPr defaultRowHeight="15"/>
  <cols>
    <col min="1" max="10" width="9.140625" style="1"/>
    <col min="15" max="15" width="40.85546875" style="55" customWidth="1"/>
    <col min="16" max="16" width="13.42578125" style="56" customWidth="1"/>
  </cols>
  <sheetData>
    <row r="2" spans="1:16">
      <c r="A2" s="8" t="s">
        <v>23</v>
      </c>
      <c r="B2" s="2" t="s">
        <v>54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" t="s">
        <v>60</v>
      </c>
      <c r="I2" s="2" t="s">
        <v>61</v>
      </c>
      <c r="J2" s="2" t="s">
        <v>62</v>
      </c>
      <c r="K2" s="2" t="s">
        <v>63</v>
      </c>
      <c r="L2" s="4"/>
      <c r="M2" s="4"/>
      <c r="N2" s="2" t="s">
        <v>44</v>
      </c>
    </row>
    <row r="3" spans="1:16">
      <c r="A3" s="8">
        <v>1</v>
      </c>
      <c r="B3" s="1">
        <v>400000</v>
      </c>
      <c r="C3" s="15">
        <v>150000</v>
      </c>
      <c r="D3" s="15">
        <v>500000</v>
      </c>
      <c r="E3" s="4">
        <v>0</v>
      </c>
      <c r="F3" s="4">
        <v>0</v>
      </c>
      <c r="G3" s="4">
        <v>0</v>
      </c>
      <c r="H3" s="15">
        <v>300000</v>
      </c>
      <c r="I3" s="15">
        <v>100000</v>
      </c>
      <c r="J3" s="4">
        <v>0</v>
      </c>
      <c r="K3">
        <f>SUM(B3:J3)</f>
        <v>1450000</v>
      </c>
      <c r="N3" s="18" t="s">
        <v>54</v>
      </c>
      <c r="O3" s="19" t="s">
        <v>45</v>
      </c>
    </row>
    <row r="4" spans="1:16" ht="14.25">
      <c r="A4" s="8">
        <v>2</v>
      </c>
      <c r="B4" s="1">
        <v>350000</v>
      </c>
      <c r="C4" s="4">
        <v>0</v>
      </c>
      <c r="D4" s="4">
        <v>400000</v>
      </c>
      <c r="E4" s="4">
        <v>0</v>
      </c>
      <c r="F4" s="4">
        <v>0</v>
      </c>
      <c r="G4" s="4">
        <v>0</v>
      </c>
      <c r="H4" s="4">
        <v>300000</v>
      </c>
      <c r="I4" s="4">
        <v>80000</v>
      </c>
      <c r="J4" s="4">
        <v>0</v>
      </c>
      <c r="K4">
        <f t="shared" ref="K4:K15" si="0">SUM(B4:J4)</f>
        <v>1130000</v>
      </c>
      <c r="N4" s="20" t="s">
        <v>55</v>
      </c>
      <c r="O4" s="56" t="s">
        <v>46</v>
      </c>
    </row>
    <row r="5" spans="1:16">
      <c r="A5" s="8">
        <v>3</v>
      </c>
      <c r="B5" s="1">
        <v>200000</v>
      </c>
      <c r="C5" s="4">
        <v>120000</v>
      </c>
      <c r="D5" s="4">
        <v>400000</v>
      </c>
      <c r="E5" s="4">
        <v>0</v>
      </c>
      <c r="F5" s="4">
        <v>0</v>
      </c>
      <c r="G5" s="4">
        <v>0</v>
      </c>
      <c r="H5" s="4">
        <v>300000</v>
      </c>
      <c r="I5" s="4">
        <v>100000</v>
      </c>
      <c r="J5" s="4">
        <v>0</v>
      </c>
      <c r="K5">
        <f t="shared" si="0"/>
        <v>1120000</v>
      </c>
      <c r="N5" s="21" t="s">
        <v>56</v>
      </c>
      <c r="O5" s="22" t="s">
        <v>47</v>
      </c>
    </row>
    <row r="6" spans="1:16">
      <c r="A6" s="8">
        <v>4</v>
      </c>
      <c r="B6" s="1">
        <v>350000</v>
      </c>
      <c r="C6" s="4">
        <v>0</v>
      </c>
      <c r="D6" s="4">
        <v>750000</v>
      </c>
      <c r="E6" s="4">
        <v>0</v>
      </c>
      <c r="F6" s="4">
        <v>0</v>
      </c>
      <c r="G6" s="4">
        <v>0</v>
      </c>
      <c r="H6" s="4">
        <v>300000</v>
      </c>
      <c r="I6" s="4">
        <v>100000</v>
      </c>
      <c r="J6" s="4">
        <v>0</v>
      </c>
      <c r="K6">
        <f t="shared" si="0"/>
        <v>1500000</v>
      </c>
      <c r="N6" s="21" t="s">
        <v>57</v>
      </c>
      <c r="O6" s="22" t="s">
        <v>48</v>
      </c>
    </row>
    <row r="7" spans="1:16">
      <c r="A7" s="8">
        <v>5</v>
      </c>
      <c r="B7" s="1">
        <v>2000000</v>
      </c>
      <c r="C7" s="4">
        <v>1200000</v>
      </c>
      <c r="D7" s="4">
        <v>0</v>
      </c>
      <c r="E7" s="4">
        <v>0</v>
      </c>
      <c r="F7" s="4">
        <v>0</v>
      </c>
      <c r="G7" s="4">
        <v>0</v>
      </c>
      <c r="H7" s="4">
        <v>500000</v>
      </c>
      <c r="I7" s="4">
        <v>0</v>
      </c>
      <c r="J7" s="4">
        <v>0</v>
      </c>
      <c r="K7">
        <f t="shared" si="0"/>
        <v>3700000</v>
      </c>
      <c r="N7" s="21" t="s">
        <v>58</v>
      </c>
      <c r="O7" s="22" t="s">
        <v>49</v>
      </c>
    </row>
    <row r="8" spans="1:16" ht="14.25">
      <c r="A8" s="8">
        <v>6</v>
      </c>
      <c r="B8" s="1">
        <v>80000</v>
      </c>
      <c r="C8" s="4">
        <v>190000</v>
      </c>
      <c r="D8" s="4">
        <v>0</v>
      </c>
      <c r="E8" s="4">
        <v>0</v>
      </c>
      <c r="F8" s="4">
        <v>0</v>
      </c>
      <c r="G8" s="4">
        <v>0</v>
      </c>
      <c r="H8" s="4">
        <v>450000</v>
      </c>
      <c r="I8" s="4">
        <v>10000</v>
      </c>
      <c r="J8" s="4">
        <v>0</v>
      </c>
      <c r="K8">
        <f t="shared" si="0"/>
        <v>730000</v>
      </c>
      <c r="N8" s="23" t="s">
        <v>59</v>
      </c>
      <c r="O8" s="56" t="s">
        <v>50</v>
      </c>
    </row>
    <row r="9" spans="1:16" ht="14.25">
      <c r="A9" s="8">
        <v>7</v>
      </c>
      <c r="B9" s="1">
        <v>400000</v>
      </c>
      <c r="C9" s="4">
        <v>0</v>
      </c>
      <c r="D9" s="4">
        <v>300000</v>
      </c>
      <c r="E9" s="4">
        <v>0</v>
      </c>
      <c r="F9" s="4">
        <v>0</v>
      </c>
      <c r="G9" s="4">
        <v>0</v>
      </c>
      <c r="H9" s="4">
        <v>600000</v>
      </c>
      <c r="I9" s="4">
        <v>80000</v>
      </c>
      <c r="J9" s="4">
        <v>0</v>
      </c>
      <c r="K9">
        <f t="shared" si="0"/>
        <v>1380000</v>
      </c>
      <c r="N9" s="23" t="s">
        <v>60</v>
      </c>
      <c r="O9" s="56" t="s">
        <v>51</v>
      </c>
    </row>
    <row r="10" spans="1:16" ht="14.25">
      <c r="A10" s="8">
        <v>8</v>
      </c>
      <c r="B10" s="1">
        <v>200000</v>
      </c>
      <c r="C10" s="4">
        <v>0</v>
      </c>
      <c r="D10" s="4">
        <v>200000</v>
      </c>
      <c r="E10" s="4">
        <v>0</v>
      </c>
      <c r="F10" s="4">
        <v>0</v>
      </c>
      <c r="G10" s="4">
        <v>0</v>
      </c>
      <c r="H10" s="4">
        <v>250000</v>
      </c>
      <c r="I10" s="4">
        <v>50000</v>
      </c>
      <c r="J10" s="4">
        <v>0</v>
      </c>
      <c r="K10">
        <f t="shared" si="0"/>
        <v>700000</v>
      </c>
      <c r="N10" s="23" t="s">
        <v>61</v>
      </c>
      <c r="O10" s="56" t="s">
        <v>52</v>
      </c>
    </row>
    <row r="11" spans="1:16">
      <c r="A11" s="8">
        <v>9</v>
      </c>
      <c r="B11" s="1">
        <v>350000</v>
      </c>
      <c r="C11" s="4">
        <v>0</v>
      </c>
      <c r="D11" s="4">
        <v>0</v>
      </c>
      <c r="E11" s="4">
        <v>0</v>
      </c>
      <c r="F11" s="4">
        <v>40000</v>
      </c>
      <c r="G11" s="4">
        <v>0</v>
      </c>
      <c r="H11" s="4">
        <v>450000</v>
      </c>
      <c r="I11" s="4">
        <v>50000</v>
      </c>
      <c r="J11" s="4">
        <v>0</v>
      </c>
      <c r="K11">
        <f t="shared" si="0"/>
        <v>890000</v>
      </c>
      <c r="N11" s="21" t="s">
        <v>62</v>
      </c>
      <c r="O11" s="22" t="s">
        <v>53</v>
      </c>
    </row>
    <row r="12" spans="1:16">
      <c r="A12" s="8">
        <v>10</v>
      </c>
      <c r="B12" s="1">
        <v>400000</v>
      </c>
      <c r="C12" s="4">
        <v>0</v>
      </c>
      <c r="D12" s="4">
        <v>600000</v>
      </c>
      <c r="E12" s="4">
        <v>0</v>
      </c>
      <c r="F12" s="4">
        <v>0</v>
      </c>
      <c r="G12" s="4">
        <v>0</v>
      </c>
      <c r="H12" s="4">
        <v>600000</v>
      </c>
      <c r="I12" s="4">
        <v>50000</v>
      </c>
      <c r="J12" s="4">
        <v>0</v>
      </c>
      <c r="K12">
        <f t="shared" si="0"/>
        <v>1650000</v>
      </c>
    </row>
    <row r="13" spans="1:16">
      <c r="A13" s="8">
        <v>11</v>
      </c>
      <c r="B13" s="1">
        <v>500000</v>
      </c>
      <c r="C13" s="4">
        <v>0</v>
      </c>
      <c r="D13" s="4">
        <v>1000000</v>
      </c>
      <c r="E13" s="4">
        <v>0</v>
      </c>
      <c r="F13" s="4">
        <v>0</v>
      </c>
      <c r="G13" s="4">
        <v>0</v>
      </c>
      <c r="H13" s="4">
        <v>450000</v>
      </c>
      <c r="I13" s="4">
        <v>50000</v>
      </c>
      <c r="J13" s="4">
        <v>8000</v>
      </c>
      <c r="K13">
        <f t="shared" si="0"/>
        <v>2008000</v>
      </c>
    </row>
    <row r="14" spans="1:16">
      <c r="A14" s="8">
        <v>12</v>
      </c>
      <c r="B14" s="1">
        <v>400000</v>
      </c>
      <c r="C14" s="4">
        <v>0</v>
      </c>
      <c r="D14" s="4">
        <v>500000</v>
      </c>
      <c r="E14" s="4">
        <v>0</v>
      </c>
      <c r="F14" s="4">
        <v>0</v>
      </c>
      <c r="G14" s="4">
        <v>0</v>
      </c>
      <c r="H14" s="4">
        <v>300000</v>
      </c>
      <c r="I14" s="4">
        <v>50000</v>
      </c>
      <c r="J14" s="4">
        <v>2500</v>
      </c>
      <c r="K14">
        <f t="shared" si="0"/>
        <v>1252500</v>
      </c>
      <c r="N14" s="4" t="s">
        <v>54</v>
      </c>
      <c r="O14" s="16" t="s">
        <v>45</v>
      </c>
      <c r="P14" s="56">
        <f>B34</f>
        <v>0.27828649271805228</v>
      </c>
    </row>
    <row r="15" spans="1:16">
      <c r="A15" s="8">
        <v>13</v>
      </c>
      <c r="B15" s="1">
        <v>600000</v>
      </c>
      <c r="C15" s="4">
        <v>0</v>
      </c>
      <c r="D15" s="4">
        <v>1800000</v>
      </c>
      <c r="E15" s="4">
        <v>0</v>
      </c>
      <c r="F15" s="4">
        <v>0</v>
      </c>
      <c r="G15" s="4">
        <v>0</v>
      </c>
      <c r="H15" s="4">
        <v>600000</v>
      </c>
      <c r="I15" s="4">
        <v>150000</v>
      </c>
      <c r="J15" s="4">
        <v>0</v>
      </c>
      <c r="K15">
        <f t="shared" si="0"/>
        <v>3150000</v>
      </c>
      <c r="N15" s="4" t="s">
        <v>55</v>
      </c>
      <c r="O15" s="55" t="s">
        <v>46</v>
      </c>
      <c r="P15" s="56">
        <f>C34</f>
        <v>6.1168417687076163E-2</v>
      </c>
    </row>
    <row r="16" spans="1:16">
      <c r="J16" s="1" t="s">
        <v>35</v>
      </c>
      <c r="K16">
        <f>AVERAGE(K3:K15)</f>
        <v>1589269.2307692308</v>
      </c>
      <c r="N16" s="8" t="s">
        <v>56</v>
      </c>
      <c r="O16" s="17" t="s">
        <v>47</v>
      </c>
      <c r="P16" s="57">
        <f>D34</f>
        <v>0.29933329494581795</v>
      </c>
    </row>
    <row r="17" spans="1:16">
      <c r="N17" s="8" t="s">
        <v>57</v>
      </c>
      <c r="O17" s="17" t="s">
        <v>48</v>
      </c>
      <c r="P17" s="57">
        <f>E34</f>
        <v>0</v>
      </c>
    </row>
    <row r="18" spans="1:16" ht="15.75">
      <c r="A18" s="9" t="s">
        <v>24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N18" s="8" t="s">
        <v>58</v>
      </c>
      <c r="O18" s="17" t="s">
        <v>49</v>
      </c>
      <c r="P18" s="57">
        <f>F34</f>
        <v>3.4572169403630079E-3</v>
      </c>
    </row>
    <row r="19" spans="1:16">
      <c r="N19" s="4" t="s">
        <v>59</v>
      </c>
      <c r="O19" s="55" t="s">
        <v>50</v>
      </c>
      <c r="P19" s="56">
        <f>G34</f>
        <v>0</v>
      </c>
    </row>
    <row r="20" spans="1:16">
      <c r="A20" s="8" t="s">
        <v>23</v>
      </c>
      <c r="B20" s="2" t="s">
        <v>54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2" t="s">
        <v>60</v>
      </c>
      <c r="I20" s="2" t="s">
        <v>61</v>
      </c>
      <c r="J20" s="2" t="s">
        <v>62</v>
      </c>
      <c r="K20" s="2"/>
      <c r="N20" s="4" t="s">
        <v>60</v>
      </c>
      <c r="O20" s="55" t="s">
        <v>51</v>
      </c>
      <c r="P20" s="56">
        <f>H34</f>
        <v>0.30823803482806716</v>
      </c>
    </row>
    <row r="21" spans="1:16">
      <c r="A21" s="8">
        <v>1</v>
      </c>
      <c r="B21" s="1">
        <f>B3/K3</f>
        <v>0.27586206896551724</v>
      </c>
      <c r="C21" s="1">
        <f>C3/K3</f>
        <v>0.10344827586206896</v>
      </c>
      <c r="D21" s="1">
        <f>D3/K3</f>
        <v>0.34482758620689657</v>
      </c>
      <c r="E21" s="1">
        <f>E3/K3</f>
        <v>0</v>
      </c>
      <c r="F21" s="1">
        <f>F3/K3</f>
        <v>0</v>
      </c>
      <c r="G21" s="1">
        <f>G3/K3</f>
        <v>0</v>
      </c>
      <c r="H21" s="1">
        <f>H3/K3</f>
        <v>0.20689655172413793</v>
      </c>
      <c r="I21" s="1">
        <f>I3/K3</f>
        <v>6.8965517241379309E-2</v>
      </c>
      <c r="J21" s="1">
        <f>J3/K3</f>
        <v>0</v>
      </c>
      <c r="N21" s="4" t="s">
        <v>61</v>
      </c>
      <c r="O21" s="55" t="s">
        <v>52</v>
      </c>
      <c r="P21" s="56">
        <f>I34</f>
        <v>4.9056537363004069E-2</v>
      </c>
    </row>
    <row r="22" spans="1:16">
      <c r="A22" s="8">
        <v>2</v>
      </c>
      <c r="B22" s="1">
        <f t="shared" ref="B22:B33" si="1">B4/K4</f>
        <v>0.30973451327433627</v>
      </c>
      <c r="C22" s="1">
        <f t="shared" ref="C22:C33" si="2">C4/K4</f>
        <v>0</v>
      </c>
      <c r="D22" s="1">
        <f t="shared" ref="D22:D33" si="3">D4/K4</f>
        <v>0.35398230088495575</v>
      </c>
      <c r="E22" s="1">
        <f t="shared" ref="E22:E33" si="4">E4/K4</f>
        <v>0</v>
      </c>
      <c r="F22" s="1">
        <f t="shared" ref="F22:F33" si="5">F4/K4</f>
        <v>0</v>
      </c>
      <c r="G22" s="1">
        <f t="shared" ref="G22:G33" si="6">G4/K4</f>
        <v>0</v>
      </c>
      <c r="H22" s="1">
        <f t="shared" ref="H22:H33" si="7">H4/K4</f>
        <v>0.26548672566371684</v>
      </c>
      <c r="I22" s="1">
        <f t="shared" ref="I22:I33" si="8">I4/K4</f>
        <v>7.0796460176991149E-2</v>
      </c>
      <c r="J22" s="1">
        <f t="shared" ref="J22:J33" si="9">J4/K4</f>
        <v>0</v>
      </c>
      <c r="N22" s="8" t="s">
        <v>62</v>
      </c>
      <c r="O22" s="17" t="s">
        <v>53</v>
      </c>
      <c r="P22" s="57">
        <f>J34</f>
        <v>4.6000551761937356E-4</v>
      </c>
    </row>
    <row r="23" spans="1:16">
      <c r="A23" s="8">
        <v>3</v>
      </c>
      <c r="B23" s="1">
        <f t="shared" si="1"/>
        <v>0.17857142857142858</v>
      </c>
      <c r="C23" s="1">
        <f t="shared" si="2"/>
        <v>0.10714285714285714</v>
      </c>
      <c r="D23" s="1">
        <f t="shared" si="3"/>
        <v>0.35714285714285715</v>
      </c>
      <c r="E23" s="1">
        <f t="shared" si="4"/>
        <v>0</v>
      </c>
      <c r="F23" s="1">
        <f t="shared" si="5"/>
        <v>0</v>
      </c>
      <c r="G23" s="1">
        <f t="shared" si="6"/>
        <v>0</v>
      </c>
      <c r="H23" s="1">
        <f t="shared" si="7"/>
        <v>0.26785714285714285</v>
      </c>
      <c r="I23" s="1">
        <f t="shared" si="8"/>
        <v>8.9285714285714288E-2</v>
      </c>
      <c r="J23" s="1">
        <f t="shared" si="9"/>
        <v>0</v>
      </c>
    </row>
    <row r="24" spans="1:16">
      <c r="A24" s="8">
        <v>4</v>
      </c>
      <c r="B24" s="1">
        <f t="shared" si="1"/>
        <v>0.23333333333333334</v>
      </c>
      <c r="C24" s="1">
        <f t="shared" si="2"/>
        <v>0</v>
      </c>
      <c r="D24" s="1">
        <f t="shared" si="3"/>
        <v>0.5</v>
      </c>
      <c r="E24" s="1">
        <f t="shared" si="4"/>
        <v>0</v>
      </c>
      <c r="F24" s="1">
        <f t="shared" si="5"/>
        <v>0</v>
      </c>
      <c r="G24" s="1">
        <f t="shared" si="6"/>
        <v>0</v>
      </c>
      <c r="H24" s="1">
        <f t="shared" si="7"/>
        <v>0.2</v>
      </c>
      <c r="I24" s="1">
        <f t="shared" si="8"/>
        <v>6.6666666666666666E-2</v>
      </c>
      <c r="J24" s="1">
        <f t="shared" si="9"/>
        <v>0</v>
      </c>
      <c r="O24" s="55" t="s">
        <v>64</v>
      </c>
      <c r="P24" s="58">
        <f>K16</f>
        <v>1589269.2307692308</v>
      </c>
    </row>
    <row r="25" spans="1:16">
      <c r="A25" s="8">
        <v>5</v>
      </c>
      <c r="B25" s="1">
        <f t="shared" si="1"/>
        <v>0.54054054054054057</v>
      </c>
      <c r="C25" s="1">
        <f t="shared" si="2"/>
        <v>0.32432432432432434</v>
      </c>
      <c r="D25" s="1">
        <f t="shared" si="3"/>
        <v>0</v>
      </c>
      <c r="E25" s="1">
        <f t="shared" si="4"/>
        <v>0</v>
      </c>
      <c r="F25" s="1">
        <f t="shared" si="5"/>
        <v>0</v>
      </c>
      <c r="G25" s="1">
        <f t="shared" si="6"/>
        <v>0</v>
      </c>
      <c r="H25" s="1">
        <f t="shared" si="7"/>
        <v>0.13513513513513514</v>
      </c>
      <c r="I25" s="1">
        <f t="shared" si="8"/>
        <v>0</v>
      </c>
      <c r="J25" s="1">
        <f t="shared" si="9"/>
        <v>0</v>
      </c>
      <c r="O25" s="55" t="s">
        <v>65</v>
      </c>
      <c r="P25" s="58">
        <f>P16+P17+P18+P22</f>
        <v>0.30325051740380032</v>
      </c>
    </row>
    <row r="26" spans="1:16">
      <c r="A26" s="8">
        <v>6</v>
      </c>
      <c r="B26" s="1">
        <f t="shared" si="1"/>
        <v>0.1095890410958904</v>
      </c>
      <c r="C26" s="1">
        <f t="shared" si="2"/>
        <v>0.26027397260273971</v>
      </c>
      <c r="D26" s="1">
        <f t="shared" si="3"/>
        <v>0</v>
      </c>
      <c r="E26" s="1">
        <f t="shared" si="4"/>
        <v>0</v>
      </c>
      <c r="F26" s="1">
        <f t="shared" si="5"/>
        <v>0</v>
      </c>
      <c r="G26" s="1">
        <f t="shared" si="6"/>
        <v>0</v>
      </c>
      <c r="H26" s="1">
        <f t="shared" si="7"/>
        <v>0.61643835616438358</v>
      </c>
      <c r="I26" s="1">
        <f t="shared" si="8"/>
        <v>1.3698630136986301E-2</v>
      </c>
      <c r="J26" s="1">
        <f t="shared" si="9"/>
        <v>0</v>
      </c>
      <c r="O26" s="55" t="s">
        <v>66</v>
      </c>
      <c r="P26" s="58">
        <f>(1-P25)*P24</f>
        <v>1107322.514244522</v>
      </c>
    </row>
    <row r="27" spans="1:16">
      <c r="A27" s="8">
        <v>7</v>
      </c>
      <c r="B27" s="1">
        <f t="shared" si="1"/>
        <v>0.28985507246376813</v>
      </c>
      <c r="C27" s="1">
        <f t="shared" si="2"/>
        <v>0</v>
      </c>
      <c r="D27" s="1">
        <f t="shared" si="3"/>
        <v>0.21739130434782608</v>
      </c>
      <c r="E27" s="1">
        <f t="shared" si="4"/>
        <v>0</v>
      </c>
      <c r="F27" s="1">
        <f t="shared" si="5"/>
        <v>0</v>
      </c>
      <c r="G27" s="1">
        <f t="shared" si="6"/>
        <v>0</v>
      </c>
      <c r="H27" s="1">
        <f t="shared" si="7"/>
        <v>0.43478260869565216</v>
      </c>
      <c r="I27" s="1">
        <f t="shared" si="8"/>
        <v>5.7971014492753624E-2</v>
      </c>
      <c r="J27" s="1">
        <f t="shared" si="9"/>
        <v>0</v>
      </c>
    </row>
    <row r="28" spans="1:16">
      <c r="A28" s="8">
        <v>8</v>
      </c>
      <c r="B28" s="1">
        <f t="shared" si="1"/>
        <v>0.2857142857142857</v>
      </c>
      <c r="C28" s="1">
        <f t="shared" si="2"/>
        <v>0</v>
      </c>
      <c r="D28" s="1">
        <f t="shared" si="3"/>
        <v>0.2857142857142857</v>
      </c>
      <c r="E28" s="1">
        <f t="shared" si="4"/>
        <v>0</v>
      </c>
      <c r="F28" s="1">
        <f t="shared" si="5"/>
        <v>0</v>
      </c>
      <c r="G28" s="1">
        <f t="shared" si="6"/>
        <v>0</v>
      </c>
      <c r="H28" s="1">
        <f t="shared" si="7"/>
        <v>0.35714285714285715</v>
      </c>
      <c r="I28" s="1">
        <f t="shared" si="8"/>
        <v>7.1428571428571425E-2</v>
      </c>
      <c r="J28" s="1">
        <f t="shared" si="9"/>
        <v>0</v>
      </c>
    </row>
    <row r="29" spans="1:16">
      <c r="A29" s="8">
        <v>9</v>
      </c>
      <c r="B29" s="1">
        <f t="shared" si="1"/>
        <v>0.39325842696629215</v>
      </c>
      <c r="C29" s="1">
        <f t="shared" si="2"/>
        <v>0</v>
      </c>
      <c r="D29" s="1">
        <f t="shared" si="3"/>
        <v>0</v>
      </c>
      <c r="E29" s="1">
        <f t="shared" si="4"/>
        <v>0</v>
      </c>
      <c r="F29" s="1">
        <f t="shared" si="5"/>
        <v>4.49438202247191E-2</v>
      </c>
      <c r="G29" s="1">
        <f t="shared" si="6"/>
        <v>0</v>
      </c>
      <c r="H29" s="1">
        <f t="shared" si="7"/>
        <v>0.5056179775280899</v>
      </c>
      <c r="I29" s="1">
        <f t="shared" si="8"/>
        <v>5.6179775280898875E-2</v>
      </c>
      <c r="J29" s="1">
        <f t="shared" si="9"/>
        <v>0</v>
      </c>
    </row>
    <row r="30" spans="1:16">
      <c r="A30" s="8">
        <v>10</v>
      </c>
      <c r="B30" s="1">
        <f t="shared" si="1"/>
        <v>0.24242424242424243</v>
      </c>
      <c r="C30" s="1">
        <f t="shared" si="2"/>
        <v>0</v>
      </c>
      <c r="D30" s="1">
        <f t="shared" si="3"/>
        <v>0.36363636363636365</v>
      </c>
      <c r="E30" s="1">
        <f t="shared" si="4"/>
        <v>0</v>
      </c>
      <c r="F30" s="1">
        <f t="shared" si="5"/>
        <v>0</v>
      </c>
      <c r="G30" s="1">
        <f t="shared" si="6"/>
        <v>0</v>
      </c>
      <c r="H30" s="1">
        <f t="shared" si="7"/>
        <v>0.36363636363636365</v>
      </c>
      <c r="I30" s="1">
        <f t="shared" si="8"/>
        <v>3.0303030303030304E-2</v>
      </c>
      <c r="J30" s="1">
        <f t="shared" si="9"/>
        <v>0</v>
      </c>
    </row>
    <row r="31" spans="1:16">
      <c r="A31" s="8">
        <v>11</v>
      </c>
      <c r="B31" s="1">
        <f t="shared" si="1"/>
        <v>0.24900398406374502</v>
      </c>
      <c r="C31" s="1">
        <f t="shared" si="2"/>
        <v>0</v>
      </c>
      <c r="D31" s="1">
        <f t="shared" si="3"/>
        <v>0.49800796812749004</v>
      </c>
      <c r="E31" s="1">
        <f t="shared" si="4"/>
        <v>0</v>
      </c>
      <c r="F31" s="1">
        <f t="shared" si="5"/>
        <v>0</v>
      </c>
      <c r="G31" s="1">
        <f t="shared" si="6"/>
        <v>0</v>
      </c>
      <c r="H31" s="1">
        <f t="shared" si="7"/>
        <v>0.22410358565737051</v>
      </c>
      <c r="I31" s="1">
        <f t="shared" si="8"/>
        <v>2.4900398406374501E-2</v>
      </c>
      <c r="J31" s="1">
        <f t="shared" si="9"/>
        <v>3.9840637450199202E-3</v>
      </c>
    </row>
    <row r="32" spans="1:16">
      <c r="A32" s="8">
        <v>12</v>
      </c>
      <c r="B32" s="1">
        <f t="shared" si="1"/>
        <v>0.31936127744510978</v>
      </c>
      <c r="C32" s="1">
        <f t="shared" si="2"/>
        <v>0</v>
      </c>
      <c r="D32" s="1">
        <f t="shared" si="3"/>
        <v>0.39920159680638723</v>
      </c>
      <c r="E32" s="1">
        <f t="shared" si="4"/>
        <v>0</v>
      </c>
      <c r="F32" s="1">
        <f t="shared" si="5"/>
        <v>0</v>
      </c>
      <c r="G32" s="1">
        <f t="shared" si="6"/>
        <v>0</v>
      </c>
      <c r="H32" s="1">
        <f t="shared" si="7"/>
        <v>0.23952095808383234</v>
      </c>
      <c r="I32" s="1">
        <f t="shared" si="8"/>
        <v>3.9920159680638723E-2</v>
      </c>
      <c r="J32" s="1">
        <f t="shared" si="9"/>
        <v>1.996007984031936E-3</v>
      </c>
    </row>
    <row r="33" spans="1:10">
      <c r="A33" s="8">
        <v>13</v>
      </c>
      <c r="B33" s="1">
        <f t="shared" si="1"/>
        <v>0.19047619047619047</v>
      </c>
      <c r="C33" s="1">
        <f t="shared" si="2"/>
        <v>0</v>
      </c>
      <c r="D33" s="1">
        <f t="shared" si="3"/>
        <v>0.5714285714285714</v>
      </c>
      <c r="E33" s="1">
        <f t="shared" si="4"/>
        <v>0</v>
      </c>
      <c r="F33" s="1">
        <f t="shared" si="5"/>
        <v>0</v>
      </c>
      <c r="G33" s="1">
        <f t="shared" si="6"/>
        <v>0</v>
      </c>
      <c r="H33" s="1">
        <f t="shared" si="7"/>
        <v>0.19047619047619047</v>
      </c>
      <c r="I33" s="1">
        <f t="shared" si="8"/>
        <v>4.7619047619047616E-2</v>
      </c>
      <c r="J33" s="1">
        <f t="shared" si="9"/>
        <v>0</v>
      </c>
    </row>
    <row r="34" spans="1:10">
      <c r="A34" s="1" t="s">
        <v>35</v>
      </c>
      <c r="B34" s="1">
        <f>AVERAGE(B21:B33)</f>
        <v>0.27828649271805228</v>
      </c>
      <c r="C34" s="1">
        <f t="shared" ref="C34:J34" si="10">AVERAGE(C21:C33)</f>
        <v>6.1168417687076163E-2</v>
      </c>
      <c r="D34" s="1">
        <f t="shared" si="10"/>
        <v>0.29933329494581795</v>
      </c>
      <c r="E34" s="1">
        <f t="shared" si="10"/>
        <v>0</v>
      </c>
      <c r="F34" s="1">
        <f t="shared" si="10"/>
        <v>3.4572169403630079E-3</v>
      </c>
      <c r="G34" s="1">
        <f t="shared" si="10"/>
        <v>0</v>
      </c>
      <c r="H34" s="1">
        <f t="shared" si="10"/>
        <v>0.30823803482806716</v>
      </c>
      <c r="I34" s="1">
        <f t="shared" si="10"/>
        <v>4.9056537363004069E-2</v>
      </c>
      <c r="J34" s="1">
        <f t="shared" si="10"/>
        <v>4.6000551761937356E-4</v>
      </c>
    </row>
    <row r="35" spans="1:10">
      <c r="B35" s="2" t="s">
        <v>54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" t="s">
        <v>60</v>
      </c>
      <c r="I35" s="2" t="s">
        <v>61</v>
      </c>
      <c r="J35" s="2" t="s">
        <v>62</v>
      </c>
    </row>
  </sheetData>
  <phoneticPr fontId="1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3:K13"/>
  <sheetViews>
    <sheetView workbookViewId="0">
      <selection activeCell="H22" sqref="H22"/>
    </sheetView>
  </sheetViews>
  <sheetFormatPr defaultRowHeight="12.75"/>
  <cols>
    <col min="9" max="9" width="5.85546875" customWidth="1"/>
    <col min="10" max="10" width="19.5703125" customWidth="1"/>
  </cols>
  <sheetData>
    <row r="3" spans="1:11" s="64" customFormat="1" ht="15">
      <c r="A3" s="64" t="s">
        <v>23</v>
      </c>
      <c r="B3" s="63" t="s">
        <v>71</v>
      </c>
      <c r="C3" s="63" t="s">
        <v>72</v>
      </c>
      <c r="D3" s="63" t="s">
        <v>73</v>
      </c>
      <c r="E3" s="63" t="s">
        <v>74</v>
      </c>
      <c r="F3" s="63" t="s">
        <v>63</v>
      </c>
      <c r="I3" s="64" t="s">
        <v>44</v>
      </c>
    </row>
    <row r="4" spans="1:11">
      <c r="A4">
        <v>1</v>
      </c>
      <c r="B4" s="1">
        <v>200000</v>
      </c>
      <c r="C4" s="1">
        <v>50000</v>
      </c>
      <c r="D4" s="1">
        <v>0</v>
      </c>
      <c r="E4" s="1">
        <v>50000</v>
      </c>
      <c r="F4" s="1">
        <v>300000</v>
      </c>
      <c r="I4" s="1" t="s">
        <v>71</v>
      </c>
      <c r="J4" t="s">
        <v>67</v>
      </c>
    </row>
    <row r="5" spans="1:11">
      <c r="A5">
        <v>2</v>
      </c>
      <c r="B5" s="1">
        <v>300000</v>
      </c>
      <c r="C5" s="1">
        <v>100000</v>
      </c>
      <c r="D5" s="1">
        <v>0</v>
      </c>
      <c r="E5" s="1">
        <v>125000</v>
      </c>
      <c r="F5" s="1">
        <v>525000</v>
      </c>
      <c r="I5" s="1" t="s">
        <v>72</v>
      </c>
      <c r="J5" t="s">
        <v>68</v>
      </c>
    </row>
    <row r="6" spans="1:11">
      <c r="A6">
        <v>3</v>
      </c>
      <c r="B6" s="1">
        <v>200000</v>
      </c>
      <c r="C6" s="1">
        <v>0</v>
      </c>
      <c r="D6" s="1">
        <v>0</v>
      </c>
      <c r="E6" s="1">
        <v>0</v>
      </c>
      <c r="F6" s="1">
        <v>200000</v>
      </c>
      <c r="I6" s="1" t="s">
        <v>73</v>
      </c>
      <c r="J6" t="s">
        <v>69</v>
      </c>
    </row>
    <row r="7" spans="1:11">
      <c r="I7" s="1" t="s">
        <v>74</v>
      </c>
      <c r="J7" t="s">
        <v>70</v>
      </c>
    </row>
    <row r="8" spans="1:11" s="61" customFormat="1" ht="15">
      <c r="A8" s="61" t="s">
        <v>75</v>
      </c>
      <c r="I8" s="62"/>
    </row>
    <row r="9" spans="1:11" s="64" customFormat="1" ht="15">
      <c r="A9" s="64" t="s">
        <v>23</v>
      </c>
      <c r="B9" s="63" t="s">
        <v>71</v>
      </c>
      <c r="C9" s="63" t="s">
        <v>72</v>
      </c>
      <c r="D9" s="63" t="s">
        <v>73</v>
      </c>
      <c r="E9" s="63" t="s">
        <v>74</v>
      </c>
    </row>
    <row r="10" spans="1:11" ht="15">
      <c r="A10">
        <v>1</v>
      </c>
      <c r="B10">
        <f>B4/F4</f>
        <v>0.66666666666666663</v>
      </c>
      <c r="C10">
        <f>C4/F4</f>
        <v>0.16666666666666666</v>
      </c>
      <c r="D10">
        <f>D4/F4</f>
        <v>0</v>
      </c>
      <c r="E10">
        <f>E4/F4</f>
        <v>0.16666666666666666</v>
      </c>
      <c r="J10" s="55" t="s">
        <v>67</v>
      </c>
      <c r="K10" s="55">
        <f>B13</f>
        <v>0.74603174603174605</v>
      </c>
    </row>
    <row r="11" spans="1:11" ht="15">
      <c r="A11">
        <v>2</v>
      </c>
      <c r="B11">
        <f>B5/F5</f>
        <v>0.5714285714285714</v>
      </c>
      <c r="C11">
        <f>C5/F5</f>
        <v>0.19047619047619047</v>
      </c>
      <c r="D11">
        <f>D5/F5</f>
        <v>0</v>
      </c>
      <c r="E11">
        <f>E5/F5</f>
        <v>0.23809523809523808</v>
      </c>
      <c r="J11" s="55" t="s">
        <v>68</v>
      </c>
      <c r="K11" s="55">
        <f>C13</f>
        <v>0.11904761904761903</v>
      </c>
    </row>
    <row r="12" spans="1:11" ht="15">
      <c r="A12">
        <v>3</v>
      </c>
      <c r="B12">
        <f>B6/F6</f>
        <v>1</v>
      </c>
      <c r="C12">
        <f>C6/F6</f>
        <v>0</v>
      </c>
      <c r="D12">
        <f>D6/F6</f>
        <v>0</v>
      </c>
      <c r="E12">
        <f>E6/F6</f>
        <v>0</v>
      </c>
      <c r="J12" s="55" t="s">
        <v>69</v>
      </c>
      <c r="K12" s="55">
        <f>D13</f>
        <v>0</v>
      </c>
    </row>
    <row r="13" spans="1:11" ht="15">
      <c r="A13" t="s">
        <v>35</v>
      </c>
      <c r="B13">
        <f>AVERAGE(B10:B12)</f>
        <v>0.74603174603174605</v>
      </c>
      <c r="C13">
        <f>AVERAGE(C10:C12)</f>
        <v>0.11904761904761903</v>
      </c>
      <c r="D13">
        <f>AVERAGE(D10:D12)</f>
        <v>0</v>
      </c>
      <c r="E13">
        <f>AVERAGE(E10:E12)</f>
        <v>0.13492063492063491</v>
      </c>
      <c r="J13" s="55" t="s">
        <v>70</v>
      </c>
      <c r="K13" s="55">
        <f>E13</f>
        <v>0.13492063492063491</v>
      </c>
    </row>
  </sheetData>
  <phoneticPr fontId="10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B3:P32"/>
  <sheetViews>
    <sheetView tabSelected="1" topLeftCell="E3" zoomScale="120" workbookViewId="0">
      <selection activeCell="D32" sqref="D32"/>
    </sheetView>
  </sheetViews>
  <sheetFormatPr defaultRowHeight="12.75"/>
  <cols>
    <col min="2" max="2" width="39.7109375" customWidth="1"/>
    <col min="3" max="3" width="13.42578125" customWidth="1"/>
    <col min="4" max="4" width="13.5703125" customWidth="1"/>
    <col min="5" max="5" width="14" customWidth="1"/>
    <col min="6" max="6" width="1.140625" style="36" customWidth="1"/>
    <col min="7" max="7" width="17.42578125" customWidth="1"/>
    <col min="8" max="9" width="9.28515625" bestFit="1" customWidth="1"/>
    <col min="10" max="10" width="12.42578125" customWidth="1"/>
    <col min="11" max="11" width="9.7109375" bestFit="1" customWidth="1"/>
    <col min="12" max="12" width="1.42578125" style="36" customWidth="1"/>
    <col min="13" max="13" width="22.28515625" customWidth="1"/>
    <col min="15" max="15" width="13.140625" customWidth="1"/>
    <col min="16" max="16" width="12.85546875" customWidth="1"/>
  </cols>
  <sheetData>
    <row r="3" spans="2:16" ht="20.25">
      <c r="B3" s="24" t="s">
        <v>76</v>
      </c>
      <c r="G3" s="24" t="s">
        <v>77</v>
      </c>
      <c r="M3" s="24" t="s">
        <v>78</v>
      </c>
    </row>
    <row r="4" spans="2:16" s="39" customFormat="1" ht="25.5">
      <c r="B4" s="28" t="s">
        <v>79</v>
      </c>
      <c r="C4" s="37" t="s">
        <v>107</v>
      </c>
      <c r="D4" s="37" t="s">
        <v>80</v>
      </c>
      <c r="E4" s="37" t="s">
        <v>81</v>
      </c>
      <c r="F4" s="38"/>
      <c r="G4" s="29" t="s">
        <v>82</v>
      </c>
      <c r="H4" s="37" t="s">
        <v>108</v>
      </c>
      <c r="I4" s="37" t="s">
        <v>83</v>
      </c>
      <c r="J4" s="37" t="s">
        <v>109</v>
      </c>
      <c r="K4" s="37" t="s">
        <v>84</v>
      </c>
      <c r="L4" s="38"/>
      <c r="M4" s="37" t="s">
        <v>85</v>
      </c>
      <c r="N4" s="37" t="s">
        <v>83</v>
      </c>
      <c r="O4" s="37" t="s">
        <v>110</v>
      </c>
      <c r="P4" s="37" t="s">
        <v>111</v>
      </c>
    </row>
    <row r="5" spans="2:16" ht="15">
      <c r="B5" t="s">
        <v>86</v>
      </c>
      <c r="C5">
        <v>21</v>
      </c>
      <c r="D5" s="25">
        <v>248636.36363636365</v>
      </c>
      <c r="E5">
        <f>C5*D5</f>
        <v>5221363.6363636367</v>
      </c>
      <c r="G5" s="30" t="s">
        <v>87</v>
      </c>
      <c r="H5" s="26">
        <v>1</v>
      </c>
      <c r="I5">
        <f>H5*C5</f>
        <v>21</v>
      </c>
      <c r="J5" s="27">
        <v>414285.71428571426</v>
      </c>
      <c r="K5">
        <f t="shared" ref="K5:K10" si="0">J5*I5</f>
        <v>8700000</v>
      </c>
      <c r="M5" s="30" t="s">
        <v>87</v>
      </c>
      <c r="N5">
        <f t="shared" ref="N5:N10" si="1">I5</f>
        <v>21</v>
      </c>
      <c r="O5" s="27">
        <v>350000</v>
      </c>
      <c r="P5">
        <f t="shared" ref="P5:P10" si="2">N5*O5</f>
        <v>7350000</v>
      </c>
    </row>
    <row r="6" spans="2:16" ht="15">
      <c r="B6" t="s">
        <v>88</v>
      </c>
      <c r="C6">
        <v>7</v>
      </c>
      <c r="D6" s="25">
        <v>196666.66666666666</v>
      </c>
      <c r="E6">
        <f>C6*D6</f>
        <v>1376666.6666666665</v>
      </c>
      <c r="G6" s="30" t="s">
        <v>89</v>
      </c>
      <c r="H6" s="26">
        <v>1</v>
      </c>
      <c r="I6">
        <f>H6*C6</f>
        <v>7</v>
      </c>
      <c r="J6" s="27">
        <v>450000</v>
      </c>
      <c r="K6">
        <f t="shared" si="0"/>
        <v>3150000</v>
      </c>
      <c r="M6" s="30" t="s">
        <v>89</v>
      </c>
      <c r="N6">
        <f t="shared" si="1"/>
        <v>7</v>
      </c>
      <c r="O6" s="27">
        <v>300000</v>
      </c>
      <c r="P6">
        <f t="shared" si="2"/>
        <v>2100000</v>
      </c>
    </row>
    <row r="7" spans="2:16" ht="15">
      <c r="B7" t="s">
        <v>90</v>
      </c>
      <c r="C7">
        <v>2</v>
      </c>
      <c r="D7" s="25">
        <v>500000</v>
      </c>
      <c r="E7">
        <f>C7*D7</f>
        <v>1000000</v>
      </c>
      <c r="G7" s="30" t="s">
        <v>91</v>
      </c>
      <c r="H7" s="26">
        <v>2</v>
      </c>
      <c r="I7">
        <f>H7*C7</f>
        <v>4</v>
      </c>
      <c r="J7" s="27">
        <v>300000</v>
      </c>
      <c r="K7">
        <f t="shared" si="0"/>
        <v>1200000</v>
      </c>
      <c r="M7" s="30" t="s">
        <v>91</v>
      </c>
      <c r="N7">
        <f t="shared" si="1"/>
        <v>4</v>
      </c>
      <c r="O7" s="27">
        <v>300000</v>
      </c>
      <c r="P7">
        <f t="shared" si="2"/>
        <v>1200000</v>
      </c>
    </row>
    <row r="8" spans="2:16" ht="15">
      <c r="B8" t="s">
        <v>92</v>
      </c>
      <c r="C8">
        <v>3</v>
      </c>
      <c r="D8" s="25">
        <v>125000</v>
      </c>
      <c r="E8">
        <f>C8*D8</f>
        <v>375000</v>
      </c>
      <c r="G8" s="30" t="s">
        <v>93</v>
      </c>
      <c r="H8" s="26">
        <v>1</v>
      </c>
      <c r="I8">
        <f>H8*C8</f>
        <v>3</v>
      </c>
      <c r="J8" s="27">
        <v>200000</v>
      </c>
      <c r="K8">
        <f t="shared" si="0"/>
        <v>600000</v>
      </c>
      <c r="M8" s="30" t="s">
        <v>93</v>
      </c>
      <c r="N8">
        <f t="shared" si="1"/>
        <v>3</v>
      </c>
      <c r="O8" s="27">
        <v>200000</v>
      </c>
      <c r="P8">
        <f t="shared" si="2"/>
        <v>600000</v>
      </c>
    </row>
    <row r="9" spans="2:16" ht="15">
      <c r="G9" s="25" t="s">
        <v>94</v>
      </c>
      <c r="H9" s="26">
        <v>3</v>
      </c>
      <c r="I9">
        <v>3</v>
      </c>
      <c r="J9" s="27">
        <v>520000</v>
      </c>
      <c r="K9">
        <f t="shared" si="0"/>
        <v>1560000</v>
      </c>
      <c r="M9" s="25" t="s">
        <v>94</v>
      </c>
      <c r="N9">
        <f t="shared" si="1"/>
        <v>3</v>
      </c>
      <c r="O9" s="27">
        <v>300000</v>
      </c>
      <c r="P9">
        <f t="shared" si="2"/>
        <v>900000</v>
      </c>
    </row>
    <row r="10" spans="2:16" ht="15">
      <c r="B10" s="31"/>
      <c r="G10" s="25" t="s">
        <v>96</v>
      </c>
      <c r="H10" s="26">
        <v>1</v>
      </c>
      <c r="I10">
        <v>1</v>
      </c>
      <c r="J10" s="27">
        <v>1000000</v>
      </c>
      <c r="K10">
        <f t="shared" si="0"/>
        <v>1000000</v>
      </c>
      <c r="M10" s="25" t="s">
        <v>96</v>
      </c>
      <c r="N10">
        <f t="shared" si="1"/>
        <v>1</v>
      </c>
      <c r="O10" s="27">
        <v>400000</v>
      </c>
      <c r="P10">
        <f t="shared" si="2"/>
        <v>400000</v>
      </c>
    </row>
    <row r="11" spans="2:16" ht="15">
      <c r="B11" s="31"/>
      <c r="G11" s="25"/>
      <c r="H11" s="26"/>
      <c r="J11" s="27"/>
      <c r="M11" s="25"/>
      <c r="O11" s="27"/>
    </row>
    <row r="12" spans="2:16" ht="15">
      <c r="B12" s="31" t="s">
        <v>95</v>
      </c>
      <c r="E12">
        <f>SUM(E5:E8)</f>
        <v>7973030.3030303027</v>
      </c>
      <c r="K12">
        <f>SUM(K5:K10)</f>
        <v>16210000</v>
      </c>
      <c r="P12">
        <f>SUM(P5:P10)</f>
        <v>12550000</v>
      </c>
    </row>
    <row r="13" spans="2:16" ht="15">
      <c r="B13" s="32" t="s">
        <v>97</v>
      </c>
      <c r="E13">
        <f>4*E12</f>
        <v>31892121.212121211</v>
      </c>
    </row>
    <row r="14" spans="2:16" ht="15">
      <c r="B14" s="32" t="s">
        <v>113</v>
      </c>
      <c r="E14">
        <v>21746473.594144553</v>
      </c>
    </row>
    <row r="15" spans="2:16" ht="15">
      <c r="B15" s="33"/>
    </row>
    <row r="16" spans="2:16" ht="15">
      <c r="B16" s="31"/>
    </row>
    <row r="17" spans="2:3" ht="42.75">
      <c r="B17" s="40" t="s">
        <v>112</v>
      </c>
      <c r="C17" s="59">
        <f>E14</f>
        <v>21746473.594144553</v>
      </c>
    </row>
    <row r="18" spans="2:3" ht="15.75" customHeight="1">
      <c r="B18" s="40" t="s">
        <v>98</v>
      </c>
      <c r="C18" s="59">
        <f>E13</f>
        <v>31892121.212121211</v>
      </c>
    </row>
    <row r="19" spans="2:3" ht="14.25">
      <c r="B19" s="40" t="s">
        <v>99</v>
      </c>
      <c r="C19" s="59">
        <f>K12</f>
        <v>16210000</v>
      </c>
    </row>
    <row r="20" spans="2:3" ht="14.25">
      <c r="B20" s="40" t="s">
        <v>100</v>
      </c>
      <c r="C20" s="59">
        <f>P12</f>
        <v>12550000</v>
      </c>
    </row>
    <row r="21" spans="2:3" ht="14.25">
      <c r="B21" s="40" t="s">
        <v>101</v>
      </c>
      <c r="C21" s="59">
        <f>SUM(C18:C20)</f>
        <v>60652121.212121211</v>
      </c>
    </row>
    <row r="22" spans="2:3" ht="14.25">
      <c r="B22" s="40" t="s">
        <v>102</v>
      </c>
      <c r="C22" s="59">
        <f>SUM(C18:C19)</f>
        <v>48102121.212121211</v>
      </c>
    </row>
    <row r="23" spans="2:3" ht="14.25">
      <c r="B23" s="34"/>
      <c r="C23" s="60"/>
    </row>
    <row r="24" spans="2:3" ht="20.25">
      <c r="B24" s="41" t="s">
        <v>103</v>
      </c>
      <c r="C24" s="60"/>
    </row>
    <row r="25" spans="2:3" ht="15.75">
      <c r="B25" s="35"/>
    </row>
    <row r="26" spans="2:3" ht="18.75">
      <c r="B26" s="65" t="s">
        <v>104</v>
      </c>
      <c r="C26" s="66">
        <f>C21/C17</f>
        <v>2.7890554737321813</v>
      </c>
    </row>
    <row r="27" spans="2:3" ht="18.75">
      <c r="B27" s="65" t="s">
        <v>105</v>
      </c>
      <c r="C27" s="66">
        <f>C22/C18</f>
        <v>1.5082760062331344</v>
      </c>
    </row>
    <row r="28" spans="2:3" ht="18.75">
      <c r="B28" s="65" t="s">
        <v>106</v>
      </c>
      <c r="C28" s="66">
        <f>C21/C18</f>
        <v>1.9017901258028962</v>
      </c>
    </row>
    <row r="32" spans="2:3" ht="63.75" customHeight="1">
      <c r="B32" s="68" t="s">
        <v>114</v>
      </c>
      <c r="C32" s="68"/>
    </row>
  </sheetData>
  <mergeCells count="1">
    <mergeCell ref="B32:C32"/>
  </mergeCells>
  <phoneticPr fontId="10" type="noConversion"/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wisatawan</vt:lpstr>
      <vt:lpstr>Unit Usaha</vt:lpstr>
      <vt:lpstr>TK</vt:lpstr>
      <vt:lpstr>Sheet3</vt:lpstr>
    </vt:vector>
  </TitlesOfParts>
  <Company>Institut Pertanian Bogor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Pini Wijayanti</dc:creator>
  <cp:lastModifiedBy>Marsudi Wijaya</cp:lastModifiedBy>
  <dcterms:created xsi:type="dcterms:W3CDTF">2008-12-03T03:06:16Z</dcterms:created>
  <dcterms:modified xsi:type="dcterms:W3CDTF">2012-01-10T07:28:21Z</dcterms:modified>
</cp:coreProperties>
</file>